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rofiles\NYNX1564\Desktop\format\"/>
    </mc:Choice>
  </mc:AlternateContent>
  <xr:revisionPtr revIDLastSave="0" documentId="8_{1018E8EF-7659-4CF5-B660-271D1B8D38B8}" xr6:coauthVersionLast="47" xr6:coauthVersionMax="47" xr10:uidLastSave="{00000000-0000-0000-0000-000000000000}"/>
  <bookViews>
    <workbookView xWindow="-110" yWindow="-110" windowWidth="19420" windowHeight="10420" tabRatio="799" xr2:uid="{00000000-000D-0000-FFFF-FFFF00000000}"/>
  </bookViews>
  <sheets>
    <sheet name="20250401から" sheetId="14" r:id="rId1"/>
    <sheet name="20250331まで" sheetId="13" r:id="rId2"/>
    <sheet name="20200331まで" sheetId="4" state="hidden" r:id="rId3"/>
  </sheets>
  <definedNames>
    <definedName name="_xlnm.Print_Area" localSheetId="1">'20250331まで'!$B$2:$AM$63</definedName>
    <definedName name="_xlnm.Print_Area" localSheetId="0">'20250401から'!$B$2:$AM$63</definedName>
    <definedName name="参考" localSheetId="1">'20250331まで'!$T$3:$AD$8</definedName>
    <definedName name="参考" localSheetId="0">'20250401から'!$T$3:$AD$8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" i="14" l="1"/>
  <c r="V33" i="14"/>
  <c r="Z37" i="14"/>
  <c r="Z33" i="14"/>
  <c r="T25" i="14"/>
  <c r="T29" i="14"/>
  <c r="T21" i="14"/>
  <c r="AD37" i="14"/>
  <c r="AF37" i="14"/>
  <c r="AH37" i="14"/>
  <c r="AJ37" i="14"/>
  <c r="AL37" i="14"/>
  <c r="AD33" i="14"/>
  <c r="AF33" i="14"/>
  <c r="AH33" i="14"/>
  <c r="AJ33" i="14"/>
  <c r="AL33" i="14"/>
  <c r="V29" i="14"/>
  <c r="X29" i="14"/>
  <c r="Z29" i="14"/>
  <c r="AB29" i="14"/>
  <c r="I29" i="14"/>
  <c r="K29" i="14"/>
  <c r="V25" i="14"/>
  <c r="X25" i="14"/>
  <c r="Z25" i="14"/>
  <c r="AB25" i="14"/>
  <c r="I25" i="14"/>
  <c r="K25" i="14"/>
  <c r="V21" i="14"/>
  <c r="X21" i="14"/>
  <c r="Z21" i="14"/>
  <c r="AB21" i="14"/>
  <c r="I21" i="14"/>
  <c r="K21" i="14"/>
  <c r="N14" i="14"/>
  <c r="K14" i="14"/>
  <c r="I14" i="13"/>
  <c r="K14" i="13"/>
  <c r="I21" i="13"/>
  <c r="K21" i="13"/>
  <c r="T21" i="13"/>
  <c r="V21" i="13"/>
  <c r="X21" i="13"/>
  <c r="I25" i="13"/>
  <c r="K25" i="13"/>
  <c r="T25" i="13"/>
  <c r="V25" i="13"/>
  <c r="I29" i="13"/>
  <c r="K29" i="13"/>
  <c r="T29" i="13"/>
  <c r="V29" i="13"/>
  <c r="X29" i="13"/>
  <c r="Z33" i="13"/>
  <c r="V33" i="13"/>
  <c r="AD33" i="13"/>
  <c r="AF33" i="13"/>
  <c r="Z37" i="13"/>
  <c r="V37" i="13"/>
  <c r="AD37" i="13"/>
  <c r="AF37" i="13"/>
  <c r="AH33" i="13"/>
  <c r="AJ33" i="13"/>
  <c r="AL33" i="13"/>
  <c r="X25" i="13"/>
  <c r="Z25" i="13"/>
  <c r="AB25" i="13"/>
  <c r="AH37" i="13"/>
  <c r="AJ37" i="13"/>
  <c r="AL37" i="13"/>
  <c r="Z21" i="13"/>
  <c r="AB21" i="13"/>
  <c r="Z29" i="13"/>
  <c r="AB29" i="13"/>
  <c r="K28" i="4"/>
  <c r="K20" i="4"/>
  <c r="V43" i="4"/>
  <c r="P20" i="4"/>
  <c r="V20" i="4"/>
  <c r="V28" i="4"/>
  <c r="K24" i="4"/>
  <c r="V24" i="4"/>
  <c r="P24" i="4"/>
  <c r="P28" i="4"/>
</calcChain>
</file>

<file path=xl/sharedStrings.xml><?xml version="1.0" encoding="utf-8"?>
<sst xmlns="http://schemas.openxmlformats.org/spreadsheetml/2006/main" count="352" uniqueCount="95">
  <si>
    <t>審査手数料の試算表</t>
    <rPh sb="0" eb="2">
      <t>シンサ</t>
    </rPh>
    <rPh sb="2" eb="5">
      <t>テスウリョウ</t>
    </rPh>
    <rPh sb="6" eb="9">
      <t>シサンヒョウ</t>
    </rPh>
    <phoneticPr fontId="1"/>
  </si>
  <si>
    <t>参考：審査種別</t>
    <rPh sb="0" eb="2">
      <t>サンコウ</t>
    </rPh>
    <rPh sb="3" eb="5">
      <t>シンサ</t>
    </rPh>
    <rPh sb="5" eb="7">
      <t>シュベツ</t>
    </rPh>
    <phoneticPr fontId="1"/>
  </si>
  <si>
    <t>　(「認定業務に係る手数料規程(以下URL参照)」に基づく)</t>
    <phoneticPr fontId="1"/>
  </si>
  <si>
    <r>
      <rPr>
        <sz val="11"/>
        <color theme="10"/>
        <rFont val="メイリオ"/>
        <family val="3"/>
        <charset val="128"/>
      </rPr>
      <t>　</t>
    </r>
    <r>
      <rPr>
        <u/>
        <sz val="11"/>
        <color theme="10"/>
        <rFont val="メイリオ"/>
        <family val="3"/>
        <charset val="128"/>
      </rPr>
      <t>https://www.nite.go.jp/data/000151863.pdf</t>
    </r>
    <phoneticPr fontId="1"/>
  </si>
  <si>
    <t>※最終的な金額は、各事業者に対してIAJapanが個別に決定・通知します。</t>
    <rPh sb="1" eb="4">
      <t>サイシュウテキ</t>
    </rPh>
    <rPh sb="5" eb="7">
      <t>キンガク</t>
    </rPh>
    <rPh sb="6" eb="7">
      <t>ガク</t>
    </rPh>
    <rPh sb="9" eb="10">
      <t>カク</t>
    </rPh>
    <rPh sb="10" eb="13">
      <t>ジギョウシャ</t>
    </rPh>
    <rPh sb="14" eb="15">
      <t>タイ</t>
    </rPh>
    <rPh sb="25" eb="27">
      <t>コベツ</t>
    </rPh>
    <rPh sb="28" eb="30">
      <t>ケッテイ</t>
    </rPh>
    <rPh sb="31" eb="33">
      <t>ツウチ</t>
    </rPh>
    <phoneticPr fontId="1"/>
  </si>
  <si>
    <t>【手数料試算】</t>
    <rPh sb="1" eb="4">
      <t>テスウリョウ</t>
    </rPh>
    <rPh sb="4" eb="6">
      <t>シサン</t>
    </rPh>
    <phoneticPr fontId="1"/>
  </si>
  <si>
    <t>* A)法令手数料、B)登録免許税、C)認定審査料(認定事業者のみ対象)</t>
  </si>
  <si>
    <t>審査種別*</t>
    <rPh sb="0" eb="2">
      <t>シンサ</t>
    </rPh>
    <rPh sb="2" eb="4">
      <t>シュベツ</t>
    </rPh>
    <phoneticPr fontId="1"/>
  </si>
  <si>
    <t>国際MRA対応</t>
    <rPh sb="0" eb="2">
      <t>コクサイ</t>
    </rPh>
    <rPh sb="5" eb="7">
      <t>タイオウ</t>
    </rPh>
    <phoneticPr fontId="1"/>
  </si>
  <si>
    <t>校正手法の区分数</t>
    <rPh sb="0" eb="2">
      <t>コウセイ</t>
    </rPh>
    <rPh sb="2" eb="4">
      <t>シュホウ</t>
    </rPh>
    <rPh sb="5" eb="7">
      <t>クブン</t>
    </rPh>
    <rPh sb="7" eb="8">
      <t>スウ</t>
    </rPh>
    <phoneticPr fontId="1"/>
  </si>
  <si>
    <t>審査場所</t>
    <rPh sb="0" eb="2">
      <t>シンサ</t>
    </rPh>
    <rPh sb="2" eb="4">
      <t>バショ</t>
    </rPh>
    <phoneticPr fontId="1"/>
  </si>
  <si>
    <t>手数料合計(A+C)</t>
    <rPh sb="0" eb="3">
      <t>テスウリョウ</t>
    </rPh>
    <rPh sb="3" eb="5">
      <t>ゴウケイ</t>
    </rPh>
    <phoneticPr fontId="1"/>
  </si>
  <si>
    <t>登録免許税(B)</t>
    <rPh sb="0" eb="2">
      <t>トウロク</t>
    </rPh>
    <rPh sb="2" eb="5">
      <t>メンキョゼイ</t>
    </rPh>
    <phoneticPr fontId="1"/>
  </si>
  <si>
    <t>(円)</t>
    <rPh sb="1" eb="2">
      <t>エン</t>
    </rPh>
    <phoneticPr fontId="1"/>
  </si>
  <si>
    <t>(審査員数は申請内容からIAJapanが決定いたしますが、試算用としてご活用ください。)</t>
    <rPh sb="1" eb="4">
      <t>シンサイン</t>
    </rPh>
    <rPh sb="4" eb="5">
      <t>スウ</t>
    </rPh>
    <rPh sb="6" eb="8">
      <t>シンセイ</t>
    </rPh>
    <rPh sb="8" eb="10">
      <t>ナイヨウ</t>
    </rPh>
    <rPh sb="20" eb="22">
      <t>ケッテイ</t>
    </rPh>
    <rPh sb="29" eb="31">
      <t>シサン</t>
    </rPh>
    <rPh sb="31" eb="32">
      <t>ヨウ</t>
    </rPh>
    <rPh sb="36" eb="38">
      <t>カツヨウ</t>
    </rPh>
    <phoneticPr fontId="1"/>
  </si>
  <si>
    <r>
      <t>*審査種別は右上図</t>
    </r>
    <r>
      <rPr>
        <b/>
        <sz val="9"/>
        <color theme="9" tint="-0.249977111117893"/>
        <rFont val="メイリオ"/>
        <family val="3"/>
        <charset val="128"/>
      </rPr>
      <t>「参考:審査種別」</t>
    </r>
    <r>
      <rPr>
        <sz val="9"/>
        <color theme="1"/>
        <rFont val="メイリオ"/>
        <family val="3"/>
        <charset val="128"/>
      </rPr>
      <t>をご参照ください</t>
    </r>
    <rPh sb="1" eb="3">
      <t>シンサ</t>
    </rPh>
    <rPh sb="3" eb="5">
      <t>シュベツ</t>
    </rPh>
    <rPh sb="6" eb="7">
      <t>ミギ</t>
    </rPh>
    <rPh sb="7" eb="8">
      <t>ウエ</t>
    </rPh>
    <rPh sb="8" eb="9">
      <t>ズ</t>
    </rPh>
    <rPh sb="10" eb="12">
      <t>サンコウ</t>
    </rPh>
    <rPh sb="13" eb="15">
      <t>シンサ</t>
    </rPh>
    <rPh sb="15" eb="17">
      <t>シュベツ</t>
    </rPh>
    <rPh sb="20" eb="22">
      <t>サンショウ</t>
    </rPh>
    <phoneticPr fontId="1"/>
  </si>
  <si>
    <t>(MRA対応無の場合,C=0)</t>
    <rPh sb="4" eb="6">
      <t>タイオウ</t>
    </rPh>
    <rPh sb="6" eb="7">
      <t>ナ</t>
    </rPh>
    <rPh sb="8" eb="10">
      <t>バアイ</t>
    </rPh>
    <phoneticPr fontId="1"/>
  </si>
  <si>
    <t>※認定維持審査は、通常2名~3名で実施。区分数が多い場合、増員になります。</t>
    <rPh sb="1" eb="3">
      <t>ニンテイ</t>
    </rPh>
    <rPh sb="3" eb="5">
      <t>イジ</t>
    </rPh>
    <rPh sb="5" eb="7">
      <t>シンサ</t>
    </rPh>
    <rPh sb="9" eb="11">
      <t>ツウジョウ</t>
    </rPh>
    <rPh sb="12" eb="13">
      <t>メイ</t>
    </rPh>
    <rPh sb="15" eb="16">
      <t>メイ</t>
    </rPh>
    <rPh sb="17" eb="19">
      <t>ジッシ</t>
    </rPh>
    <rPh sb="20" eb="22">
      <t>クブン</t>
    </rPh>
    <rPh sb="22" eb="23">
      <t>スウ</t>
    </rPh>
    <rPh sb="24" eb="25">
      <t>オオ</t>
    </rPh>
    <rPh sb="26" eb="28">
      <t>バアイ</t>
    </rPh>
    <rPh sb="29" eb="31">
      <t>ゾウイン</t>
    </rPh>
    <phoneticPr fontId="1"/>
  </si>
  <si>
    <t>【手数料試算詳細】</t>
    <rPh sb="1" eb="4">
      <t>テスウリョウ</t>
    </rPh>
    <rPh sb="4" eb="6">
      <t>シサン</t>
    </rPh>
    <rPh sb="6" eb="8">
      <t>ショウサイ</t>
    </rPh>
    <phoneticPr fontId="1"/>
  </si>
  <si>
    <r>
      <t xml:space="preserve"> ① 登録申請
</t>
    </r>
    <r>
      <rPr>
        <sz val="11"/>
        <color theme="1"/>
        <rFont val="メイリオ"/>
        <family val="3"/>
        <charset val="128"/>
      </rPr>
      <t xml:space="preserve"> 　</t>
    </r>
    <r>
      <rPr>
        <sz val="10"/>
        <color theme="1"/>
        <rFont val="メイリオ"/>
        <family val="3"/>
        <charset val="128"/>
      </rPr>
      <t>(初回登録)</t>
    </r>
    <rPh sb="3" eb="5">
      <t>トウロク</t>
    </rPh>
    <rPh sb="5" eb="7">
      <t>シンセイ</t>
    </rPh>
    <phoneticPr fontId="1"/>
  </si>
  <si>
    <t>システム審査手数料</t>
    <rPh sb="4" eb="6">
      <t>シンサ</t>
    </rPh>
    <rPh sb="6" eb="9">
      <t>テスウリョウ</t>
    </rPh>
    <phoneticPr fontId="1"/>
  </si>
  <si>
    <t>技術審査手数料</t>
    <rPh sb="0" eb="2">
      <t>ギジュツ</t>
    </rPh>
    <rPh sb="2" eb="4">
      <t>シンサ</t>
    </rPh>
    <rPh sb="4" eb="7">
      <t>テスウリョウ</t>
    </rPh>
    <phoneticPr fontId="1"/>
  </si>
  <si>
    <t>校正手法の区分数</t>
    <phoneticPr fontId="1"/>
  </si>
  <si>
    <t>登録審査の手数料</t>
    <rPh sb="0" eb="2">
      <t>トウロク</t>
    </rPh>
    <rPh sb="2" eb="4">
      <t>シンサ</t>
    </rPh>
    <phoneticPr fontId="1"/>
  </si>
  <si>
    <t>認定審査の手数料(税込)</t>
    <rPh sb="0" eb="2">
      <t>ニンテイ</t>
    </rPh>
    <rPh sb="2" eb="4">
      <t>シンサ</t>
    </rPh>
    <rPh sb="5" eb="8">
      <t>テスウリョウ</t>
    </rPh>
    <rPh sb="9" eb="11">
      <t>ゼイコ</t>
    </rPh>
    <phoneticPr fontId="1"/>
  </si>
  <si>
    <t>+</t>
    <phoneticPr fontId="1"/>
  </si>
  <si>
    <t>×</t>
    <phoneticPr fontId="1"/>
  </si>
  <si>
    <t>＝</t>
    <phoneticPr fontId="1"/>
  </si>
  <si>
    <t>(円)</t>
  </si>
  <si>
    <t>68,749×1.15</t>
    <phoneticPr fontId="1"/>
  </si>
  <si>
    <t>=</t>
    <phoneticPr fontId="1"/>
  </si>
  <si>
    <t>→</t>
    <phoneticPr fontId="1"/>
  </si>
  <si>
    <t>(×間接費(15%))</t>
    <rPh sb="2" eb="5">
      <t>カンセツヒ</t>
    </rPh>
    <phoneticPr fontId="1"/>
  </si>
  <si>
    <t>(100円未満を四捨五入)</t>
    <rPh sb="4" eb="7">
      <t>エンミマン</t>
    </rPh>
    <rPh sb="8" eb="12">
      <t>シシャゴニュウ</t>
    </rPh>
    <phoneticPr fontId="1"/>
  </si>
  <si>
    <t>(消費税(10%))</t>
    <rPh sb="1" eb="4">
      <t>ショウヒゼイ</t>
    </rPh>
    <phoneticPr fontId="1"/>
  </si>
  <si>
    <t>(1円未満を切り捨て)</t>
    <rPh sb="2" eb="5">
      <t>エンミマン</t>
    </rPh>
    <rPh sb="6" eb="7">
      <t>キ</t>
    </rPh>
    <rPh sb="8" eb="9">
      <t>ス</t>
    </rPh>
    <phoneticPr fontId="1"/>
  </si>
  <si>
    <t xml:space="preserve"> ② 登録更新</t>
    <rPh sb="3" eb="5">
      <t>トウロク</t>
    </rPh>
    <rPh sb="5" eb="7">
      <t>コウシン</t>
    </rPh>
    <phoneticPr fontId="1"/>
  </si>
  <si>
    <t>登録免許税なし</t>
    <rPh sb="0" eb="5">
      <t>トウロクメンキョゼイ</t>
    </rPh>
    <phoneticPr fontId="1"/>
  </si>
  <si>
    <t xml:space="preserve"> ③ 区分追加登録申請</t>
    <rPh sb="3" eb="5">
      <t>クブン</t>
    </rPh>
    <rPh sb="5" eb="7">
      <t>ツイカ</t>
    </rPh>
    <rPh sb="7" eb="9">
      <t>トウロク</t>
    </rPh>
    <rPh sb="9" eb="11">
      <t>シンセイ</t>
    </rPh>
    <phoneticPr fontId="1"/>
  </si>
  <si>
    <t>↑手数料規程4.1(2)より</t>
    <rPh sb="1" eb="6">
      <t>テスウリョウキテイ</t>
    </rPh>
    <phoneticPr fontId="1"/>
  </si>
  <si>
    <r>
      <t xml:space="preserve"> ④ 認定審査
</t>
    </r>
    <r>
      <rPr>
        <sz val="9"/>
        <color theme="1"/>
        <rFont val="メイリオ"/>
        <family val="3"/>
        <charset val="128"/>
      </rPr>
      <t xml:space="preserve"> 　</t>
    </r>
    <r>
      <rPr>
        <sz val="10"/>
        <color theme="1"/>
        <rFont val="メイリオ"/>
        <family val="3"/>
        <charset val="128"/>
      </rPr>
      <t xml:space="preserve"> (登録(更新)審査を
　   伴わない)</t>
    </r>
    <rPh sb="3" eb="5">
      <t>ニンテイ</t>
    </rPh>
    <rPh sb="5" eb="7">
      <t>シンサ</t>
    </rPh>
    <phoneticPr fontId="1"/>
  </si>
  <si>
    <t>基本料</t>
    <rPh sb="0" eb="3">
      <t>キホンリョウ</t>
    </rPh>
    <phoneticPr fontId="1"/>
  </si>
  <si>
    <t>審査員人件費</t>
    <rPh sb="0" eb="2">
      <t>シンサ</t>
    </rPh>
    <rPh sb="2" eb="3">
      <t>イン</t>
    </rPh>
    <rPh sb="3" eb="6">
      <t>ジンケンヒ</t>
    </rPh>
    <phoneticPr fontId="1"/>
  </si>
  <si>
    <t>審査旅費</t>
    <rPh sb="0" eb="2">
      <t>シンサ</t>
    </rPh>
    <rPh sb="2" eb="4">
      <t>リョヒ</t>
    </rPh>
    <phoneticPr fontId="1"/>
  </si>
  <si>
    <t>認定維持審査の手数料(税込)</t>
    <rPh sb="11" eb="13">
      <t>ゼイコ</t>
    </rPh>
    <phoneticPr fontId="1"/>
  </si>
  <si>
    <t>法令手数料なし</t>
    <rPh sb="0" eb="2">
      <t>ホウレイ</t>
    </rPh>
    <rPh sb="2" eb="5">
      <t>テスウリョウ</t>
    </rPh>
    <phoneticPr fontId="1"/>
  </si>
  <si>
    <t>登録免許税なし</t>
    <rPh sb="0" eb="2">
      <t>トウロク</t>
    </rPh>
    <rPh sb="2" eb="5">
      <t>メンキョゼイ</t>
    </rPh>
    <phoneticPr fontId="1"/>
  </si>
  <si>
    <t>×2×</t>
  </si>
  <si>
    <t>)×</t>
  </si>
  <si>
    <t>↑手数料規程4.1(3)より</t>
    <rPh sb="1" eb="6">
      <t>テスウリョウキテイ</t>
    </rPh>
    <phoneticPr fontId="1"/>
  </si>
  <si>
    <t>↑手数料規程4.1(1)①及び(3)より</t>
    <rPh sb="1" eb="6">
      <t>テスウリョウキテイ</t>
    </rPh>
    <rPh sb="13" eb="14">
      <t>オヨ</t>
    </rPh>
    <phoneticPr fontId="1"/>
  </si>
  <si>
    <t xml:space="preserve"> ⑤ 認定維持申請</t>
    <rPh sb="3" eb="5">
      <t>ニンテイ</t>
    </rPh>
    <rPh sb="5" eb="7">
      <t>イジ</t>
    </rPh>
    <rPh sb="7" eb="9">
      <t>シンセイ</t>
    </rPh>
    <phoneticPr fontId="1"/>
  </si>
  <si>
    <t>(</t>
  </si>
  <si>
    <t>↑手数料規程4.1(4)より</t>
    <rPh sb="1" eb="6">
      <t>テスウリョウキテイ</t>
    </rPh>
    <phoneticPr fontId="1"/>
  </si>
  <si>
    <t>↑手数料規程4.1(1)①及び(4)より</t>
    <rPh sb="1" eb="6">
      <t>テスウリョウキテイ</t>
    </rPh>
    <rPh sb="13" eb="14">
      <t>オヨ</t>
    </rPh>
    <phoneticPr fontId="1"/>
  </si>
  <si>
    <r>
      <rPr>
        <sz val="11"/>
        <color theme="10"/>
        <rFont val="メイリオ"/>
        <family val="3"/>
        <charset val="128"/>
      </rPr>
      <t xml:space="preserve">  </t>
    </r>
    <r>
      <rPr>
        <u/>
        <sz val="11"/>
        <color theme="10"/>
        <rFont val="メイリオ"/>
        <family val="3"/>
        <charset val="128"/>
      </rPr>
      <t>https://www.nite.go.jp/data/000128043.pdf</t>
    </r>
    <phoneticPr fontId="1"/>
  </si>
  <si>
    <t>選択してください</t>
  </si>
  <si>
    <t>62,001×1.15</t>
    <phoneticPr fontId="1"/>
  </si>
  <si>
    <t>審査手数料の試算表（「認定業務に係る手数料規程（以下URL参照）」に基づく）</t>
    <rPh sb="0" eb="2">
      <t>シンサ</t>
    </rPh>
    <rPh sb="2" eb="5">
      <t>テスウリョウ</t>
    </rPh>
    <rPh sb="6" eb="9">
      <t>シサンヒョウ</t>
    </rPh>
    <rPh sb="11" eb="13">
      <t>ニンテイ</t>
    </rPh>
    <rPh sb="13" eb="15">
      <t>ギョウム</t>
    </rPh>
    <rPh sb="16" eb="17">
      <t>カカ</t>
    </rPh>
    <rPh sb="18" eb="21">
      <t>テスウリョウ</t>
    </rPh>
    <rPh sb="21" eb="23">
      <t>キテイ</t>
    </rPh>
    <rPh sb="24" eb="26">
      <t>イカ</t>
    </rPh>
    <rPh sb="29" eb="31">
      <t>サンショウ</t>
    </rPh>
    <rPh sb="34" eb="35">
      <t>モト</t>
    </rPh>
    <phoneticPr fontId="1"/>
  </si>
  <si>
    <t>https://www.nite.go.jp/data/000100651.pdf</t>
    <phoneticPr fontId="1"/>
  </si>
  <si>
    <t>【ご利用方法】</t>
    <rPh sb="2" eb="4">
      <t>リヨウ</t>
    </rPh>
    <rPh sb="4" eb="6">
      <t>ホウホウ</t>
    </rPh>
    <phoneticPr fontId="1"/>
  </si>
  <si>
    <t>・オレンジ色矢印で示した手順に従い、手数料が算出できます。黄色セルに数値を入力することにより、赤字にて計算結果が表示されます。</t>
    <rPh sb="5" eb="6">
      <t>イロ</t>
    </rPh>
    <rPh sb="6" eb="8">
      <t>ヤジルシ</t>
    </rPh>
    <rPh sb="9" eb="10">
      <t>シメ</t>
    </rPh>
    <rPh sb="12" eb="14">
      <t>テジュン</t>
    </rPh>
    <rPh sb="15" eb="16">
      <t>シタガ</t>
    </rPh>
    <rPh sb="18" eb="21">
      <t>テスウリョウ</t>
    </rPh>
    <rPh sb="22" eb="24">
      <t>サンシュツ</t>
    </rPh>
    <rPh sb="29" eb="31">
      <t>キイロ</t>
    </rPh>
    <rPh sb="34" eb="36">
      <t>スウチ</t>
    </rPh>
    <rPh sb="37" eb="39">
      <t>ニュウリョク</t>
    </rPh>
    <rPh sb="47" eb="49">
      <t>アカジ</t>
    </rPh>
    <rPh sb="51" eb="53">
      <t>ケイサン</t>
    </rPh>
    <rPh sb="53" eb="55">
      <t>ケッカ</t>
    </rPh>
    <rPh sb="56" eb="58">
      <t>ヒョウジ</t>
    </rPh>
    <phoneticPr fontId="1"/>
  </si>
  <si>
    <t>・黄色セル以外のセルは編集不可です。(黄色セルには、サンプルとして仮の数字を入れています)</t>
    <rPh sb="1" eb="3">
      <t>キイロ</t>
    </rPh>
    <rPh sb="5" eb="7">
      <t>イガイ</t>
    </rPh>
    <rPh sb="11" eb="13">
      <t>ヘンシュウ</t>
    </rPh>
    <rPh sb="13" eb="15">
      <t>フカ</t>
    </rPh>
    <rPh sb="19" eb="21">
      <t>キイロ</t>
    </rPh>
    <rPh sb="33" eb="34">
      <t>カリ</t>
    </rPh>
    <rPh sb="35" eb="37">
      <t>スウジ</t>
    </rPh>
    <rPh sb="38" eb="39">
      <t>イ</t>
    </rPh>
    <phoneticPr fontId="1"/>
  </si>
  <si>
    <t>・典型的な計算例を示しています。一部区分のみ更新のような変則的な場合は例示していません。</t>
    <rPh sb="16" eb="18">
      <t>イチブ</t>
    </rPh>
    <rPh sb="18" eb="20">
      <t>クブン</t>
    </rPh>
    <rPh sb="22" eb="24">
      <t>コウシン</t>
    </rPh>
    <rPh sb="28" eb="30">
      <t>ヘンソク</t>
    </rPh>
    <rPh sb="30" eb="31">
      <t>テキ</t>
    </rPh>
    <rPh sb="32" eb="34">
      <t>バアイ</t>
    </rPh>
    <rPh sb="35" eb="37">
      <t>レイジ</t>
    </rPh>
    <phoneticPr fontId="1"/>
  </si>
  <si>
    <t>＜法令手数料の算出＞</t>
    <rPh sb="1" eb="3">
      <t>ホウレイ</t>
    </rPh>
    <rPh sb="3" eb="6">
      <t>テスウリョウ</t>
    </rPh>
    <rPh sb="7" eb="9">
      <t>サンシュツ</t>
    </rPh>
    <phoneticPr fontId="1"/>
  </si>
  <si>
    <t>＜認定審査料の加算（認定事業者のみ対象）＞</t>
    <rPh sb="1" eb="3">
      <t>ニンテイ</t>
    </rPh>
    <rPh sb="3" eb="6">
      <t>シンサリョウ</t>
    </rPh>
    <rPh sb="7" eb="9">
      <t>カサン</t>
    </rPh>
    <rPh sb="10" eb="12">
      <t>ニンテイ</t>
    </rPh>
    <rPh sb="12" eb="15">
      <t>ジギョウシャ</t>
    </rPh>
    <rPh sb="17" eb="19">
      <t>タイショウ</t>
    </rPh>
    <phoneticPr fontId="1"/>
  </si>
  <si>
    <t>登録事業者（非MRA）</t>
    <phoneticPr fontId="1"/>
  </si>
  <si>
    <t>認定事業者（国際MRA対応）</t>
    <phoneticPr fontId="1"/>
  </si>
  <si>
    <t>の審査手数料</t>
    <phoneticPr fontId="1"/>
  </si>
  <si>
    <t>法定手数料</t>
    <rPh sb="0" eb="2">
      <t>ホウテイ</t>
    </rPh>
    <rPh sb="2" eb="5">
      <t>テスウリョウ</t>
    </rPh>
    <phoneticPr fontId="1"/>
  </si>
  <si>
    <t>消費税</t>
    <rPh sb="0" eb="3">
      <t>ショウヒゼイ</t>
    </rPh>
    <phoneticPr fontId="1"/>
  </si>
  <si>
    <t>①登録申請（初回登録）</t>
    <rPh sb="1" eb="3">
      <t>トウロク</t>
    </rPh>
    <rPh sb="3" eb="5">
      <t>シンセイ</t>
    </rPh>
    <rPh sb="6" eb="8">
      <t>ショカイ</t>
    </rPh>
    <rPh sb="8" eb="10">
      <t>トウロク</t>
    </rPh>
    <phoneticPr fontId="1"/>
  </si>
  <si>
    <t>+(</t>
    <phoneticPr fontId="1"/>
  </si>
  <si>
    <t>)+</t>
    <phoneticPr fontId="1"/>
  </si>
  <si>
    <t>（円）</t>
    <phoneticPr fontId="1"/>
  </si>
  <si>
    <t>＋</t>
    <phoneticPr fontId="1"/>
  </si>
  <si>
    <t>（円）</t>
    <rPh sb="1" eb="2">
      <t>エン</t>
    </rPh>
    <phoneticPr fontId="1"/>
  </si>
  <si>
    <t>登録免許税</t>
    <phoneticPr fontId="1"/>
  </si>
  <si>
    <t>　　以降、4年毎に登録更新</t>
    <rPh sb="2" eb="4">
      <t>イコウ</t>
    </rPh>
    <rPh sb="6" eb="8">
      <t>ネンゴト</t>
    </rPh>
    <rPh sb="9" eb="11">
      <t>トウロク</t>
    </rPh>
    <rPh sb="11" eb="13">
      <t>コウシン</t>
    </rPh>
    <phoneticPr fontId="1"/>
  </si>
  <si>
    <t>②登録更新</t>
    <rPh sb="1" eb="3">
      <t>トウロク</t>
    </rPh>
    <rPh sb="3" eb="5">
      <t>コウシン</t>
    </rPh>
    <phoneticPr fontId="1"/>
  </si>
  <si>
    <t>)</t>
    <phoneticPr fontId="1"/>
  </si>
  <si>
    <t>③区分追加登録申請</t>
    <rPh sb="1" eb="3">
      <t>クブン</t>
    </rPh>
    <rPh sb="3" eb="5">
      <t>ツイカ</t>
    </rPh>
    <rPh sb="5" eb="7">
      <t>トウロク</t>
    </rPh>
    <rPh sb="7" eb="9">
      <t>シンセイ</t>
    </rPh>
    <phoneticPr fontId="1"/>
  </si>
  <si>
    <t>↑</t>
    <phoneticPr fontId="1"/>
  </si>
  <si>
    <t>手数料規程4.1(2)より</t>
    <rPh sb="0" eb="5">
      <t>テスウリョウキテイ</t>
    </rPh>
    <phoneticPr fontId="1"/>
  </si>
  <si>
    <t>認定事業者（国際MRA対応）の</t>
    <phoneticPr fontId="1"/>
  </si>
  <si>
    <t>審査チームの人数</t>
    <rPh sb="0" eb="2">
      <t>シンサ</t>
    </rPh>
    <rPh sb="6" eb="8">
      <t>ニンズウ</t>
    </rPh>
    <phoneticPr fontId="1"/>
  </si>
  <si>
    <t>認定維持審査のための審査手数料</t>
    <phoneticPr fontId="1"/>
  </si>
  <si>
    <t>認定維持審査</t>
    <rPh sb="0" eb="2">
      <t>ニンテイ</t>
    </rPh>
    <rPh sb="2" eb="4">
      <t>イジ</t>
    </rPh>
    <rPh sb="4" eb="6">
      <t>シンサ</t>
    </rPh>
    <phoneticPr fontId="1"/>
  </si>
  <si>
    <t>(</t>
    <phoneticPr fontId="1"/>
  </si>
  <si>
    <t>)×</t>
    <phoneticPr fontId="1"/>
  </si>
  <si>
    <t>審査にかかる
人件費及び旅費</t>
    <rPh sb="0" eb="2">
      <t>シンサ</t>
    </rPh>
    <rPh sb="7" eb="10">
      <t>ジンケンヒ</t>
    </rPh>
    <rPh sb="10" eb="11">
      <t>オヨ</t>
    </rPh>
    <rPh sb="12" eb="14">
      <t>リョヒ</t>
    </rPh>
    <phoneticPr fontId="1"/>
  </si>
  <si>
    <t>手数料規程4.1(4)より</t>
    <rPh sb="0" eb="5">
      <t>テスウリョウキテイ</t>
    </rPh>
    <phoneticPr fontId="1"/>
  </si>
  <si>
    <t>手数料規程4.1(1)①及び(4)より</t>
    <rPh sb="0" eb="5">
      <t>テスウリョウキテイ</t>
    </rPh>
    <rPh sb="12" eb="13">
      <t>オヨ</t>
    </rPh>
    <phoneticPr fontId="1"/>
  </si>
  <si>
    <t>認定審査の手数料(税込)</t>
    <rPh sb="9" eb="11">
      <t>ゼイコ</t>
    </rPh>
    <phoneticPr fontId="1"/>
  </si>
  <si>
    <t>*原則「現地審査」を実施</t>
    <rPh sb="1" eb="3">
      <t>ゲンソク</t>
    </rPh>
    <rPh sb="4" eb="6">
      <t>ゲンチ</t>
    </rPh>
    <rPh sb="6" eb="8">
      <t>シンサ</t>
    </rPh>
    <rPh sb="10" eb="12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</si>
</sst>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&quot;審&quot;&quot;査&quot;&quot;員&quot;\ 0&quot;名&quot;"/>
  </numFmts>
  <fonts count="4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9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6"/>
      <color theme="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9"/>
      <color theme="4" tint="-0.249977111117893"/>
      <name val="メイリオ"/>
      <family val="3"/>
      <charset val="128"/>
    </font>
    <font>
      <b/>
      <sz val="8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8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9"/>
      <color rgb="FF0070C0"/>
      <name val="メイリオ"/>
      <family val="3"/>
      <charset val="128"/>
    </font>
    <font>
      <b/>
      <sz val="10"/>
      <color theme="3"/>
      <name val="メイリオ"/>
      <family val="3"/>
      <charset val="128"/>
    </font>
    <font>
      <b/>
      <u/>
      <sz val="10"/>
      <color theme="1"/>
      <name val="メイリオ"/>
      <family val="3"/>
      <charset val="128"/>
    </font>
    <font>
      <b/>
      <u/>
      <sz val="10"/>
      <name val="メイリオ"/>
      <family val="3"/>
      <charset val="128"/>
    </font>
    <font>
      <b/>
      <sz val="9"/>
      <color theme="9" tint="-0.249977111117893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1"/>
      <color theme="10"/>
      <name val="メイリオ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9" tint="-0.249977111117893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ck">
        <color theme="2" tint="-0.499984740745262"/>
      </left>
      <right style="thick">
        <color theme="2" tint="-0.499984740745262"/>
      </right>
      <top style="thick">
        <color theme="2" tint="-0.499984740745262"/>
      </top>
      <bottom style="thick">
        <color theme="2" tint="-0.499984740745262"/>
      </bottom>
      <diagonal/>
    </border>
    <border>
      <left style="thick">
        <color theme="2" tint="-0.499984740745262"/>
      </left>
      <right/>
      <top style="thick">
        <color theme="2" tint="-0.499984740745262"/>
      </top>
      <bottom/>
      <diagonal/>
    </border>
    <border>
      <left/>
      <right/>
      <top style="thick">
        <color theme="2" tint="-0.499984740745262"/>
      </top>
      <bottom/>
      <diagonal/>
    </border>
    <border>
      <left/>
      <right style="thick">
        <color theme="2" tint="-0.499984740745262"/>
      </right>
      <top style="thick">
        <color theme="2" tint="-0.499984740745262"/>
      </top>
      <bottom/>
      <diagonal/>
    </border>
    <border>
      <left style="thick">
        <color theme="2" tint="-0.499984740745262"/>
      </left>
      <right/>
      <top/>
      <bottom/>
      <diagonal/>
    </border>
    <border>
      <left/>
      <right style="thick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 style="thick">
        <color theme="2" tint="-0.499984740745262"/>
      </bottom>
      <diagonal/>
    </border>
    <border>
      <left/>
      <right/>
      <top/>
      <bottom style="thick">
        <color theme="2" tint="-0.499984740745262"/>
      </bottom>
      <diagonal/>
    </border>
    <border>
      <left/>
      <right style="thick">
        <color theme="2" tint="-0.499984740745262"/>
      </right>
      <top/>
      <bottom style="thick">
        <color theme="2" tint="-0.499984740745262"/>
      </bottom>
      <diagonal/>
    </border>
    <border>
      <left style="thick">
        <color theme="8" tint="0.39994506668294322"/>
      </left>
      <right/>
      <top style="thick">
        <color theme="8" tint="0.39994506668294322"/>
      </top>
      <bottom/>
      <diagonal/>
    </border>
    <border>
      <left/>
      <right/>
      <top style="thick">
        <color theme="8" tint="0.39994506668294322"/>
      </top>
      <bottom/>
      <diagonal/>
    </border>
    <border>
      <left/>
      <right style="thick">
        <color theme="8" tint="0.39994506668294322"/>
      </right>
      <top style="thick">
        <color theme="8" tint="0.39994506668294322"/>
      </top>
      <bottom/>
      <diagonal/>
    </border>
    <border>
      <left style="thick">
        <color theme="8" tint="0.39994506668294322"/>
      </left>
      <right/>
      <top/>
      <bottom/>
      <diagonal/>
    </border>
    <border>
      <left/>
      <right style="thick">
        <color theme="8" tint="0.39994506668294322"/>
      </right>
      <top/>
      <bottom/>
      <diagonal/>
    </border>
    <border>
      <left style="thick">
        <color theme="8" tint="0.39994506668294322"/>
      </left>
      <right/>
      <top/>
      <bottom style="thick">
        <color theme="8" tint="0.39994506668294322"/>
      </bottom>
      <diagonal/>
    </border>
    <border>
      <left/>
      <right/>
      <top/>
      <bottom style="thick">
        <color theme="8" tint="0.39994506668294322"/>
      </bottom>
      <diagonal/>
    </border>
    <border>
      <left/>
      <right style="thick">
        <color theme="8" tint="0.39994506668294322"/>
      </right>
      <top/>
      <bottom style="thick">
        <color theme="8" tint="0.39994506668294322"/>
      </bottom>
      <diagonal/>
    </border>
    <border>
      <left style="thick">
        <color theme="6"/>
      </left>
      <right style="thick">
        <color theme="6"/>
      </right>
      <top style="thick">
        <color theme="6"/>
      </top>
      <bottom style="thick">
        <color theme="6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7"/>
      </left>
      <right style="thick">
        <color theme="7"/>
      </right>
      <top style="thick">
        <color theme="7"/>
      </top>
      <bottom style="thick">
        <color theme="7"/>
      </bottom>
      <diagonal/>
    </border>
    <border>
      <left style="thick">
        <color theme="8"/>
      </left>
      <right style="thick">
        <color theme="8"/>
      </right>
      <top style="thick">
        <color theme="8"/>
      </top>
      <bottom style="thick">
        <color theme="8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theme="1" tint="0.499984740745262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F29000"/>
      </left>
      <right/>
      <top style="thin">
        <color rgb="FFF29000"/>
      </top>
      <bottom/>
      <diagonal/>
    </border>
    <border>
      <left/>
      <right/>
      <top style="thin">
        <color rgb="FFF29000"/>
      </top>
      <bottom/>
      <diagonal/>
    </border>
    <border>
      <left/>
      <right style="thin">
        <color rgb="FFF29000"/>
      </right>
      <top style="thin">
        <color rgb="FFF29000"/>
      </top>
      <bottom/>
      <diagonal/>
    </border>
    <border>
      <left style="thin">
        <color rgb="FFF29000"/>
      </left>
      <right/>
      <top/>
      <bottom/>
      <diagonal/>
    </border>
    <border>
      <left/>
      <right style="thin">
        <color rgb="FFF29000"/>
      </right>
      <top/>
      <bottom/>
      <diagonal/>
    </border>
    <border>
      <left style="thin">
        <color rgb="FFF29000"/>
      </left>
      <right/>
      <top/>
      <bottom style="thin">
        <color rgb="FFF29000"/>
      </bottom>
      <diagonal/>
    </border>
    <border>
      <left/>
      <right/>
      <top/>
      <bottom style="thin">
        <color rgb="FFF29000"/>
      </bottom>
      <diagonal/>
    </border>
    <border>
      <left/>
      <right style="thin">
        <color rgb="FFF29000"/>
      </right>
      <top/>
      <bottom style="thin">
        <color rgb="FFF29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ck">
        <color theme="7"/>
      </right>
      <top/>
      <bottom style="thick">
        <color theme="7"/>
      </bottom>
      <diagonal/>
    </border>
    <border>
      <left/>
      <right/>
      <top/>
      <bottom style="thick">
        <color theme="7"/>
      </bottom>
      <diagonal/>
    </border>
    <border>
      <left style="thick">
        <color theme="7"/>
      </left>
      <right/>
      <top/>
      <bottom style="thick">
        <color theme="7"/>
      </bottom>
      <diagonal/>
    </border>
    <border>
      <left/>
      <right style="thick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ck">
        <color theme="7"/>
      </left>
      <right/>
      <top/>
      <bottom/>
      <diagonal/>
    </border>
    <border>
      <left/>
      <right style="thick">
        <color theme="7"/>
      </right>
      <top style="thick">
        <color theme="7"/>
      </top>
      <bottom/>
      <diagonal/>
    </border>
    <border>
      <left/>
      <right/>
      <top style="thick">
        <color theme="7"/>
      </top>
      <bottom/>
      <diagonal/>
    </border>
    <border>
      <left style="thick">
        <color theme="7"/>
      </left>
      <right/>
      <top style="thick">
        <color theme="7"/>
      </top>
      <bottom/>
      <diagonal/>
    </border>
    <border>
      <left/>
      <right style="thick">
        <color theme="6"/>
      </right>
      <top/>
      <bottom style="thick">
        <color theme="6"/>
      </bottom>
      <diagonal/>
    </border>
    <border>
      <left/>
      <right/>
      <top/>
      <bottom style="thick">
        <color theme="6"/>
      </bottom>
      <diagonal/>
    </border>
    <border>
      <left style="thick">
        <color theme="6"/>
      </left>
      <right/>
      <top/>
      <bottom style="thick">
        <color theme="6"/>
      </bottom>
      <diagonal/>
    </border>
    <border>
      <left/>
      <right style="thick">
        <color theme="6"/>
      </right>
      <top/>
      <bottom/>
      <diagonal/>
    </border>
    <border>
      <left style="thick">
        <color theme="6"/>
      </left>
      <right/>
      <top/>
      <bottom/>
      <diagonal/>
    </border>
    <border>
      <left/>
      <right style="thick">
        <color theme="6"/>
      </right>
      <top style="thick">
        <color theme="6"/>
      </top>
      <bottom/>
      <diagonal/>
    </border>
    <border>
      <left/>
      <right/>
      <top style="thick">
        <color theme="6"/>
      </top>
      <bottom/>
      <diagonal/>
    </border>
    <border>
      <left style="thick">
        <color theme="6"/>
      </left>
      <right/>
      <top style="thick">
        <color theme="6"/>
      </top>
      <bottom/>
      <diagonal/>
    </border>
    <border>
      <left/>
      <right style="thick">
        <color theme="9"/>
      </right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 style="thick">
        <color rgb="FF006600"/>
      </right>
      <top style="thick">
        <color rgb="FF006600"/>
      </top>
      <bottom style="thick">
        <color rgb="FF006600"/>
      </bottom>
      <diagonal/>
    </border>
    <border>
      <left style="thick">
        <color rgb="FF006600"/>
      </left>
      <right/>
      <top style="thick">
        <color rgb="FF006600"/>
      </top>
      <bottom style="thick">
        <color rgb="FF006600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81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4" fillId="0" borderId="0" xfId="0" applyNumberFormat="1" applyFont="1">
      <alignment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9" fontId="0" fillId="3" borderId="0" xfId="0" applyNumberFormat="1" applyFill="1">
      <alignment vertical="center"/>
    </xf>
    <xf numFmtId="0" fontId="0" fillId="4" borderId="0" xfId="0" applyFill="1">
      <alignment vertical="center"/>
    </xf>
    <xf numFmtId="176" fontId="0" fillId="4" borderId="0" xfId="0" applyNumberFormat="1" applyFill="1">
      <alignment vertical="center"/>
    </xf>
    <xf numFmtId="9" fontId="0" fillId="4" borderId="0" xfId="0" applyNumberFormat="1" applyFill="1">
      <alignment vertical="center"/>
    </xf>
    <xf numFmtId="0" fontId="0" fillId="5" borderId="0" xfId="0" applyFill="1">
      <alignment vertical="center"/>
    </xf>
    <xf numFmtId="176" fontId="0" fillId="5" borderId="0" xfId="0" applyNumberFormat="1" applyFill="1">
      <alignment vertical="center"/>
    </xf>
    <xf numFmtId="9" fontId="0" fillId="5" borderId="0" xfId="0" applyNumberFormat="1" applyFill="1">
      <alignment vertical="center"/>
    </xf>
    <xf numFmtId="176" fontId="3" fillId="6" borderId="0" xfId="0" applyNumberFormat="1" applyFont="1" applyFill="1">
      <alignment vertical="center"/>
    </xf>
    <xf numFmtId="176" fontId="0" fillId="6" borderId="0" xfId="0" applyNumberFormat="1" applyFill="1">
      <alignment vertical="center"/>
    </xf>
    <xf numFmtId="176" fontId="3" fillId="7" borderId="0" xfId="0" applyNumberFormat="1" applyFont="1" applyFill="1">
      <alignment vertical="center"/>
    </xf>
    <xf numFmtId="176" fontId="0" fillId="7" borderId="0" xfId="0" applyNumberFormat="1" applyFill="1">
      <alignment vertical="center"/>
    </xf>
    <xf numFmtId="176" fontId="3" fillId="8" borderId="0" xfId="0" applyNumberFormat="1" applyFont="1" applyFill="1">
      <alignment vertical="center"/>
    </xf>
    <xf numFmtId="176" fontId="0" fillId="8" borderId="0" xfId="0" applyNumberFormat="1" applyFill="1">
      <alignment vertical="center"/>
    </xf>
    <xf numFmtId="177" fontId="3" fillId="8" borderId="0" xfId="0" applyNumberFormat="1" applyFont="1" applyFill="1">
      <alignment vertical="center"/>
    </xf>
    <xf numFmtId="177" fontId="0" fillId="8" borderId="0" xfId="0" applyNumberFormat="1" applyFill="1">
      <alignment vertical="center"/>
    </xf>
    <xf numFmtId="177" fontId="3" fillId="7" borderId="0" xfId="0" applyNumberFormat="1" applyFont="1" applyFill="1">
      <alignment vertical="center"/>
    </xf>
    <xf numFmtId="177" fontId="4" fillId="7" borderId="0" xfId="0" applyNumberFormat="1" applyFont="1" applyFill="1">
      <alignment vertical="center"/>
    </xf>
    <xf numFmtId="177" fontId="3" fillId="6" borderId="0" xfId="0" applyNumberFormat="1" applyFont="1" applyFill="1">
      <alignment vertical="center"/>
    </xf>
    <xf numFmtId="177" fontId="4" fillId="6" borderId="0" xfId="0" applyNumberFormat="1" applyFont="1" applyFill="1">
      <alignment vertical="center"/>
    </xf>
    <xf numFmtId="0" fontId="0" fillId="9" borderId="0" xfId="0" applyFill="1">
      <alignment vertical="center"/>
    </xf>
    <xf numFmtId="0" fontId="0" fillId="9" borderId="0" xfId="0" applyFill="1" applyAlignment="1">
      <alignment horizontal="right" vertical="center"/>
    </xf>
    <xf numFmtId="176" fontId="0" fillId="9" borderId="0" xfId="0" applyNumberFormat="1" applyFill="1">
      <alignment vertical="center"/>
    </xf>
    <xf numFmtId="177" fontId="0" fillId="9" borderId="0" xfId="0" applyNumberFormat="1" applyFill="1">
      <alignment vertical="center"/>
    </xf>
    <xf numFmtId="176" fontId="3" fillId="10" borderId="0" xfId="0" applyNumberFormat="1" applyFont="1" applyFill="1">
      <alignment vertical="center"/>
    </xf>
    <xf numFmtId="176" fontId="0" fillId="10" borderId="0" xfId="0" applyNumberFormat="1" applyFill="1">
      <alignment vertical="center"/>
    </xf>
    <xf numFmtId="176" fontId="0" fillId="5" borderId="0" xfId="0" applyNumberFormat="1" applyFill="1" applyAlignment="1">
      <alignment vertical="center" shrinkToFit="1"/>
    </xf>
    <xf numFmtId="0" fontId="0" fillId="5" borderId="0" xfId="0" applyFill="1" applyAlignment="1">
      <alignment vertical="center" shrinkToFit="1"/>
    </xf>
    <xf numFmtId="176" fontId="0" fillId="3" borderId="0" xfId="0" applyNumberFormat="1" applyFill="1" applyAlignment="1">
      <alignment vertical="center" shrinkToFit="1"/>
    </xf>
    <xf numFmtId="0" fontId="0" fillId="3" borderId="0" xfId="0" applyFill="1" applyAlignment="1">
      <alignment vertical="center" shrinkToFit="1"/>
    </xf>
    <xf numFmtId="176" fontId="0" fillId="4" borderId="0" xfId="0" applyNumberFormat="1" applyFill="1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0" fillId="4" borderId="0" xfId="0" applyFill="1" applyAlignment="1">
      <alignment vertical="center" shrinkToFit="1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9" fontId="0" fillId="9" borderId="0" xfId="0" applyNumberFormat="1" applyFill="1">
      <alignment vertical="center"/>
    </xf>
    <xf numFmtId="0" fontId="0" fillId="0" borderId="0" xfId="0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3" fillId="0" borderId="0" xfId="0" applyFont="1">
      <alignment vertical="center"/>
    </xf>
    <xf numFmtId="0" fontId="3" fillId="1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5" borderId="0" xfId="0" quotePrefix="1" applyFill="1">
      <alignment vertical="center"/>
    </xf>
    <xf numFmtId="0" fontId="0" fillId="3" borderId="0" xfId="0" quotePrefix="1" applyFill="1">
      <alignment vertical="center"/>
    </xf>
    <xf numFmtId="176" fontId="0" fillId="0" borderId="0" xfId="0" applyNumberFormat="1" applyAlignment="1">
      <alignment horizontal="right" vertical="center"/>
    </xf>
    <xf numFmtId="0" fontId="7" fillId="5" borderId="0" xfId="0" applyFont="1" applyFill="1">
      <alignment vertical="center"/>
    </xf>
    <xf numFmtId="0" fontId="2" fillId="2" borderId="1" xfId="0" applyFont="1" applyFill="1" applyBorder="1" applyProtection="1">
      <alignment vertical="center"/>
      <protection locked="0"/>
    </xf>
    <xf numFmtId="0" fontId="0" fillId="5" borderId="0" xfId="0" applyFill="1" applyProtection="1">
      <alignment vertical="center"/>
      <protection locked="0"/>
    </xf>
    <xf numFmtId="0" fontId="8" fillId="0" borderId="0" xfId="1" applyBorder="1" applyProtection="1">
      <alignment vertical="center"/>
      <protection locked="0"/>
    </xf>
    <xf numFmtId="0" fontId="9" fillId="11" borderId="0" xfId="0" applyFont="1" applyFill="1" applyAlignment="1">
      <alignment horizontal="right" vertical="center"/>
    </xf>
    <xf numFmtId="0" fontId="9" fillId="11" borderId="0" xfId="0" applyFont="1" applyFill="1" applyAlignment="1">
      <alignment horizontal="center" vertical="center"/>
    </xf>
    <xf numFmtId="0" fontId="9" fillId="13" borderId="0" xfId="0" applyFont="1" applyFill="1" applyAlignment="1">
      <alignment horizontal="right" vertical="center"/>
    </xf>
    <xf numFmtId="0" fontId="9" fillId="13" borderId="0" xfId="0" applyFont="1" applyFill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4" borderId="0" xfId="0" applyNumberFormat="1" applyFont="1" applyFill="1" applyAlignment="1">
      <alignment horizontal="center" vertical="center"/>
    </xf>
    <xf numFmtId="0" fontId="16" fillId="9" borderId="0" xfId="0" quotePrefix="1" applyFont="1" applyFill="1" applyAlignment="1">
      <alignment horizontal="center" vertical="center"/>
    </xf>
    <xf numFmtId="0" fontId="16" fillId="3" borderId="0" xfId="0" quotePrefix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13" borderId="0" xfId="0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11" borderId="0" xfId="0" applyFont="1" applyFill="1" applyAlignment="1">
      <alignment horizontal="right" vertical="center"/>
    </xf>
    <xf numFmtId="176" fontId="16" fillId="0" borderId="0" xfId="0" applyNumberFormat="1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6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0" fontId="16" fillId="0" borderId="6" xfId="0" applyFont="1" applyBorder="1" applyAlignment="1">
      <alignment horizontal="center" vertical="center"/>
    </xf>
    <xf numFmtId="0" fontId="9" fillId="5" borderId="0" xfId="0" applyFont="1" applyFill="1" applyAlignment="1"/>
    <xf numFmtId="0" fontId="16" fillId="0" borderId="0" xfId="0" applyFont="1" applyAlignment="1"/>
    <xf numFmtId="0" fontId="16" fillId="0" borderId="0" xfId="0" applyFont="1" applyAlignment="1">
      <alignment horizontal="center"/>
    </xf>
    <xf numFmtId="176" fontId="16" fillId="0" borderId="0" xfId="0" applyNumberFormat="1" applyFont="1" applyAlignment="1"/>
    <xf numFmtId="0" fontId="9" fillId="0" borderId="0" xfId="0" applyFont="1" applyAlignment="1"/>
    <xf numFmtId="177" fontId="16" fillId="0" borderId="0" xfId="0" applyNumberFormat="1" applyFont="1" applyAlignment="1">
      <alignment horizontal="center"/>
    </xf>
    <xf numFmtId="0" fontId="20" fillId="0" borderId="0" xfId="0" applyFont="1" applyAlignment="1"/>
    <xf numFmtId="0" fontId="16" fillId="0" borderId="0" xfId="0" applyFont="1" applyAlignment="1">
      <alignment vertical="top"/>
    </xf>
    <xf numFmtId="0" fontId="21" fillId="0" borderId="0" xfId="0" applyFont="1" applyAlignment="1">
      <alignment vertical="top"/>
    </xf>
    <xf numFmtId="176" fontId="16" fillId="0" borderId="0" xfId="0" applyNumberFormat="1" applyFont="1" applyAlignment="1">
      <alignment horizontal="center" vertical="top"/>
    </xf>
    <xf numFmtId="0" fontId="28" fillId="0" borderId="0" xfId="0" applyFont="1" applyAlignment="1"/>
    <xf numFmtId="0" fontId="26" fillId="15" borderId="29" xfId="0" applyFont="1" applyFill="1" applyBorder="1" applyAlignment="1">
      <alignment horizontal="left" vertical="center" indent="1"/>
    </xf>
    <xf numFmtId="0" fontId="25" fillId="15" borderId="30" xfId="0" applyFont="1" applyFill="1" applyBorder="1" applyAlignment="1">
      <alignment horizontal="left" vertical="center" indent="1"/>
    </xf>
    <xf numFmtId="0" fontId="25" fillId="15" borderId="31" xfId="0" applyFont="1" applyFill="1" applyBorder="1" applyAlignment="1">
      <alignment horizontal="left" vertical="center" indent="1"/>
    </xf>
    <xf numFmtId="0" fontId="12" fillId="0" borderId="34" xfId="0" applyFont="1" applyBorder="1" applyAlignment="1">
      <alignment vertical="top"/>
    </xf>
    <xf numFmtId="0" fontId="11" fillId="0" borderId="34" xfId="0" applyFont="1" applyBorder="1" applyAlignment="1">
      <alignment horizontal="left" vertical="top" indent="1"/>
    </xf>
    <xf numFmtId="0" fontId="16" fillId="0" borderId="36" xfId="0" applyFont="1" applyBorder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176" fontId="19" fillId="9" borderId="0" xfId="0" applyNumberFormat="1" applyFont="1" applyFill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176" fontId="19" fillId="3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center" vertical="center"/>
    </xf>
    <xf numFmtId="176" fontId="19" fillId="4" borderId="0" xfId="0" applyNumberFormat="1" applyFont="1" applyFill="1" applyAlignment="1">
      <alignment horizontal="center" vertical="center"/>
    </xf>
    <xf numFmtId="0" fontId="16" fillId="5" borderId="0" xfId="0" applyFont="1" applyFill="1" applyAlignment="1"/>
    <xf numFmtId="0" fontId="16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0" fontId="22" fillId="5" borderId="0" xfId="0" applyFont="1" applyFill="1" applyAlignment="1"/>
    <xf numFmtId="176" fontId="33" fillId="0" borderId="0" xfId="0" applyNumberFormat="1" applyFont="1" applyAlignment="1">
      <alignment horizontal="center" vertical="center"/>
    </xf>
    <xf numFmtId="0" fontId="16" fillId="0" borderId="39" xfId="0" applyFont="1" applyBorder="1" applyAlignment="1">
      <alignment horizontal="center" vertical="top"/>
    </xf>
    <xf numFmtId="0" fontId="9" fillId="0" borderId="39" xfId="0" applyFont="1" applyBorder="1" applyAlignment="1">
      <alignment vertical="top"/>
    </xf>
    <xf numFmtId="0" fontId="16" fillId="0" borderId="39" xfId="0" applyFont="1" applyBorder="1" applyAlignment="1">
      <alignment vertical="top"/>
    </xf>
    <xf numFmtId="0" fontId="9" fillId="0" borderId="40" xfId="0" applyFont="1" applyBorder="1" applyAlignment="1">
      <alignment vertical="top"/>
    </xf>
    <xf numFmtId="0" fontId="16" fillId="0" borderId="4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176" fontId="23" fillId="0" borderId="0" xfId="0" applyNumberFormat="1" applyFont="1" applyAlignment="1">
      <alignment vertical="top"/>
    </xf>
    <xf numFmtId="176" fontId="23" fillId="0" borderId="0" xfId="0" applyNumberFormat="1" applyFont="1" applyAlignment="1">
      <alignment horizontal="left" vertical="top"/>
    </xf>
    <xf numFmtId="0" fontId="16" fillId="11" borderId="47" xfId="0" applyFont="1" applyFill="1" applyBorder="1" applyAlignment="1">
      <alignment vertical="top"/>
    </xf>
    <xf numFmtId="0" fontId="16" fillId="11" borderId="48" xfId="0" applyFont="1" applyFill="1" applyBorder="1" applyAlignment="1">
      <alignment vertical="top"/>
    </xf>
    <xf numFmtId="0" fontId="16" fillId="11" borderId="48" xfId="0" applyFont="1" applyFill="1" applyBorder="1" applyAlignment="1">
      <alignment horizontal="center" vertical="top"/>
    </xf>
    <xf numFmtId="177" fontId="19" fillId="11" borderId="48" xfId="0" applyNumberFormat="1" applyFont="1" applyFill="1" applyBorder="1" applyAlignment="1">
      <alignment horizontal="center" vertical="top"/>
    </xf>
    <xf numFmtId="0" fontId="17" fillId="11" borderId="48" xfId="0" applyFont="1" applyFill="1" applyBorder="1" applyAlignment="1">
      <alignment horizontal="center" vertical="top"/>
    </xf>
    <xf numFmtId="177" fontId="19" fillId="11" borderId="48" xfId="0" applyNumberFormat="1" applyFont="1" applyFill="1" applyBorder="1" applyAlignment="1">
      <alignment vertical="top"/>
    </xf>
    <xf numFmtId="0" fontId="17" fillId="11" borderId="48" xfId="0" applyFont="1" applyFill="1" applyBorder="1" applyAlignment="1">
      <alignment horizontal="right" vertical="top"/>
    </xf>
    <xf numFmtId="9" fontId="29" fillId="11" borderId="50" xfId="0" applyNumberFormat="1" applyFont="1" applyFill="1" applyBorder="1">
      <alignment vertical="center"/>
    </xf>
    <xf numFmtId="176" fontId="13" fillId="0" borderId="26" xfId="0" applyNumberFormat="1" applyFont="1" applyBorder="1">
      <alignment vertical="center"/>
    </xf>
    <xf numFmtId="176" fontId="24" fillId="11" borderId="51" xfId="0" applyNumberFormat="1" applyFont="1" applyFill="1" applyBorder="1">
      <alignment vertical="center"/>
    </xf>
    <xf numFmtId="176" fontId="36" fillId="11" borderId="51" xfId="0" applyNumberFormat="1" applyFont="1" applyFill="1" applyBorder="1">
      <alignment vertical="center"/>
    </xf>
    <xf numFmtId="0" fontId="16" fillId="11" borderId="0" xfId="0" applyFont="1" applyFill="1">
      <alignment vertical="center"/>
    </xf>
    <xf numFmtId="178" fontId="24" fillId="11" borderId="51" xfId="0" applyNumberFormat="1" applyFont="1" applyFill="1" applyBorder="1">
      <alignment vertical="center"/>
    </xf>
    <xf numFmtId="0" fontId="24" fillId="11" borderId="51" xfId="0" applyFont="1" applyFill="1" applyBorder="1">
      <alignment vertical="center"/>
    </xf>
    <xf numFmtId="0" fontId="24" fillId="11" borderId="51" xfId="0" applyFont="1" applyFill="1" applyBorder="1" applyProtection="1">
      <alignment vertical="center"/>
      <protection locked="0"/>
    </xf>
    <xf numFmtId="0" fontId="9" fillId="11" borderId="0" xfId="0" applyFont="1" applyFill="1">
      <alignment vertical="center"/>
    </xf>
    <xf numFmtId="0" fontId="15" fillId="11" borderId="0" xfId="0" applyFont="1" applyFill="1" applyAlignment="1">
      <alignment horizontal="left" vertical="center"/>
    </xf>
    <xf numFmtId="0" fontId="15" fillId="11" borderId="0" xfId="0" applyFont="1" applyFill="1" applyAlignment="1">
      <alignment horizontal="center" vertical="center"/>
    </xf>
    <xf numFmtId="0" fontId="16" fillId="11" borderId="53" xfId="0" applyFont="1" applyFill="1" applyBorder="1" applyAlignment="1"/>
    <xf numFmtId="177" fontId="20" fillId="11" borderId="54" xfId="0" applyNumberFormat="1" applyFont="1" applyFill="1" applyBorder="1" applyAlignment="1">
      <alignment horizontal="center"/>
    </xf>
    <xf numFmtId="177" fontId="19" fillId="11" borderId="54" xfId="0" applyNumberFormat="1" applyFont="1" applyFill="1" applyBorder="1" applyAlignment="1">
      <alignment horizontal="right"/>
    </xf>
    <xf numFmtId="0" fontId="16" fillId="11" borderId="54" xfId="0" applyFont="1" applyFill="1" applyBorder="1" applyAlignment="1">
      <alignment horizontal="center"/>
    </xf>
    <xf numFmtId="177" fontId="19" fillId="11" borderId="54" xfId="0" applyNumberFormat="1" applyFont="1" applyFill="1" applyBorder="1" applyAlignment="1">
      <alignment horizontal="center"/>
    </xf>
    <xf numFmtId="177" fontId="19" fillId="11" borderId="54" xfId="0" applyNumberFormat="1" applyFont="1" applyFill="1" applyBorder="1" applyAlignment="1"/>
    <xf numFmtId="0" fontId="16" fillId="11" borderId="54" xfId="0" applyFont="1" applyFill="1" applyBorder="1" applyAlignment="1">
      <alignment horizontal="right"/>
    </xf>
    <xf numFmtId="0" fontId="16" fillId="11" borderId="54" xfId="0" applyFont="1" applyFill="1" applyBorder="1" applyAlignment="1">
      <alignment horizontal="left"/>
    </xf>
    <xf numFmtId="0" fontId="16" fillId="11" borderId="54" xfId="0" applyFont="1" applyFill="1" applyBorder="1" applyAlignment="1"/>
    <xf numFmtId="176" fontId="16" fillId="11" borderId="54" xfId="0" applyNumberFormat="1" applyFont="1" applyFill="1" applyBorder="1" applyAlignment="1">
      <alignment horizontal="center"/>
    </xf>
    <xf numFmtId="0" fontId="19" fillId="13" borderId="15" xfId="0" applyFont="1" applyFill="1" applyBorder="1" applyAlignment="1">
      <alignment vertical="top"/>
    </xf>
    <xf numFmtId="0" fontId="19" fillId="13" borderId="14" xfId="0" applyFont="1" applyFill="1" applyBorder="1" applyAlignment="1">
      <alignment vertical="top"/>
    </xf>
    <xf numFmtId="0" fontId="16" fillId="13" borderId="14" xfId="0" applyFont="1" applyFill="1" applyBorder="1" applyAlignment="1">
      <alignment horizontal="center" vertical="top"/>
    </xf>
    <xf numFmtId="177" fontId="19" fillId="13" borderId="14" xfId="0" applyNumberFormat="1" applyFont="1" applyFill="1" applyBorder="1" applyAlignment="1">
      <alignment horizontal="center" vertical="top"/>
    </xf>
    <xf numFmtId="0" fontId="17" fillId="13" borderId="14" xfId="0" applyFont="1" applyFill="1" applyBorder="1" applyAlignment="1">
      <alignment horizontal="center" vertical="top"/>
    </xf>
    <xf numFmtId="177" fontId="19" fillId="13" borderId="14" xfId="0" applyNumberFormat="1" applyFont="1" applyFill="1" applyBorder="1" applyAlignment="1">
      <alignment vertical="top"/>
    </xf>
    <xf numFmtId="0" fontId="17" fillId="13" borderId="14" xfId="0" applyFont="1" applyFill="1" applyBorder="1" applyAlignment="1">
      <alignment horizontal="right" vertical="top"/>
    </xf>
    <xf numFmtId="0" fontId="16" fillId="13" borderId="14" xfId="0" applyFont="1" applyFill="1" applyBorder="1" applyAlignment="1">
      <alignment vertical="top"/>
    </xf>
    <xf numFmtId="9" fontId="29" fillId="13" borderId="12" xfId="0" applyNumberFormat="1" applyFont="1" applyFill="1" applyBorder="1">
      <alignment vertical="center"/>
    </xf>
    <xf numFmtId="176" fontId="13" fillId="0" borderId="7" xfId="0" applyNumberFormat="1" applyFont="1" applyBorder="1">
      <alignment vertical="center"/>
    </xf>
    <xf numFmtId="176" fontId="24" fillId="13" borderId="5" xfId="0" applyNumberFormat="1" applyFont="1" applyFill="1" applyBorder="1">
      <alignment vertical="center"/>
    </xf>
    <xf numFmtId="176" fontId="36" fillId="13" borderId="5" xfId="0" applyNumberFormat="1" applyFont="1" applyFill="1" applyBorder="1">
      <alignment vertical="center"/>
    </xf>
    <xf numFmtId="0" fontId="16" fillId="13" borderId="0" xfId="0" applyFont="1" applyFill="1">
      <alignment vertical="center"/>
    </xf>
    <xf numFmtId="178" fontId="24" fillId="13" borderId="5" xfId="0" applyNumberFormat="1" applyFont="1" applyFill="1" applyBorder="1">
      <alignment vertical="center"/>
    </xf>
    <xf numFmtId="0" fontId="24" fillId="13" borderId="5" xfId="0" applyFont="1" applyFill="1" applyBorder="1">
      <alignment vertical="center"/>
    </xf>
    <xf numFmtId="0" fontId="24" fillId="13" borderId="5" xfId="0" applyFont="1" applyFill="1" applyBorder="1" applyProtection="1">
      <alignment vertical="center"/>
      <protection locked="0"/>
    </xf>
    <xf numFmtId="0" fontId="9" fillId="13" borderId="0" xfId="0" applyFont="1" applyFill="1">
      <alignment vertical="center"/>
    </xf>
    <xf numFmtId="0" fontId="15" fillId="13" borderId="0" xfId="0" applyFont="1" applyFill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6" fillId="13" borderId="10" xfId="0" applyFont="1" applyFill="1" applyBorder="1" applyAlignment="1"/>
    <xf numFmtId="177" fontId="20" fillId="13" borderId="9" xfId="0" applyNumberFormat="1" applyFont="1" applyFill="1" applyBorder="1" applyAlignment="1">
      <alignment horizontal="center"/>
    </xf>
    <xf numFmtId="0" fontId="16" fillId="13" borderId="9" xfId="0" applyFont="1" applyFill="1" applyBorder="1" applyAlignment="1"/>
    <xf numFmtId="176" fontId="16" fillId="13" borderId="9" xfId="0" applyNumberFormat="1" applyFont="1" applyFill="1" applyBorder="1" applyAlignment="1">
      <alignment horizontal="center"/>
    </xf>
    <xf numFmtId="176" fontId="16" fillId="13" borderId="9" xfId="0" applyNumberFormat="1" applyFont="1" applyFill="1" applyBorder="1" applyAlignment="1"/>
    <xf numFmtId="0" fontId="16" fillId="13" borderId="9" xfId="0" applyFont="1" applyFill="1" applyBorder="1" applyAlignment="1">
      <alignment horizontal="center"/>
    </xf>
    <xf numFmtId="176" fontId="16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6" fontId="32" fillId="0" borderId="0" xfId="0" applyNumberFormat="1" applyFont="1" applyAlignment="1">
      <alignment vertical="top"/>
    </xf>
    <xf numFmtId="0" fontId="19" fillId="0" borderId="0" xfId="0" applyFont="1">
      <alignment vertical="center"/>
    </xf>
    <xf numFmtId="0" fontId="34" fillId="0" borderId="0" xfId="0" applyFont="1">
      <alignment vertical="center"/>
    </xf>
    <xf numFmtId="176" fontId="19" fillId="4" borderId="23" xfId="0" applyNumberFormat="1" applyFont="1" applyFill="1" applyBorder="1" applyAlignment="1">
      <alignment vertical="top"/>
    </xf>
    <xf numFmtId="176" fontId="19" fillId="4" borderId="22" xfId="0" applyNumberFormat="1" applyFont="1" applyFill="1" applyBorder="1" applyAlignment="1">
      <alignment vertical="top"/>
    </xf>
    <xf numFmtId="176" fontId="19" fillId="4" borderId="22" xfId="0" applyNumberFormat="1" applyFont="1" applyFill="1" applyBorder="1" applyAlignment="1">
      <alignment horizontal="center" vertical="top"/>
    </xf>
    <xf numFmtId="177" fontId="19" fillId="4" borderId="22" xfId="0" applyNumberFormat="1" applyFont="1" applyFill="1" applyBorder="1" applyAlignment="1">
      <alignment horizontal="left" vertical="top"/>
    </xf>
    <xf numFmtId="177" fontId="19" fillId="4" borderId="22" xfId="0" applyNumberFormat="1" applyFont="1" applyFill="1" applyBorder="1" applyAlignment="1">
      <alignment horizontal="center" vertical="top"/>
    </xf>
    <xf numFmtId="177" fontId="19" fillId="4" borderId="22" xfId="0" applyNumberFormat="1" applyFont="1" applyFill="1" applyBorder="1" applyAlignment="1">
      <alignment vertical="top"/>
    </xf>
    <xf numFmtId="0" fontId="19" fillId="4" borderId="22" xfId="0" applyFont="1" applyFill="1" applyBorder="1" applyAlignment="1">
      <alignment horizontal="center" vertical="top"/>
    </xf>
    <xf numFmtId="0" fontId="19" fillId="4" borderId="22" xfId="0" applyFont="1" applyFill="1" applyBorder="1" applyAlignment="1" applyProtection="1">
      <alignment vertical="top"/>
      <protection locked="0"/>
    </xf>
    <xf numFmtId="0" fontId="19" fillId="4" borderId="22" xfId="0" applyFont="1" applyFill="1" applyBorder="1" applyAlignment="1">
      <alignment vertical="top"/>
    </xf>
    <xf numFmtId="0" fontId="16" fillId="4" borderId="22" xfId="0" applyFont="1" applyFill="1" applyBorder="1" applyAlignment="1">
      <alignment horizontal="center" vertical="top"/>
    </xf>
    <xf numFmtId="176" fontId="16" fillId="4" borderId="22" xfId="0" applyNumberFormat="1" applyFont="1" applyFill="1" applyBorder="1" applyAlignment="1">
      <alignment horizontal="center" vertical="top"/>
    </xf>
    <xf numFmtId="0" fontId="16" fillId="4" borderId="22" xfId="0" applyFont="1" applyFill="1" applyBorder="1" applyAlignment="1">
      <alignment vertical="top"/>
    </xf>
    <xf numFmtId="176" fontId="11" fillId="0" borderId="0" xfId="0" applyNumberFormat="1" applyFont="1">
      <alignment vertical="center"/>
    </xf>
    <xf numFmtId="176" fontId="29" fillId="4" borderId="20" xfId="0" applyNumberFormat="1" applyFont="1" applyFill="1" applyBorder="1">
      <alignment vertical="center"/>
    </xf>
    <xf numFmtId="176" fontId="13" fillId="0" borderId="27" xfId="0" applyNumberFormat="1" applyFont="1" applyBorder="1">
      <alignment vertical="center"/>
    </xf>
    <xf numFmtId="176" fontId="31" fillId="4" borderId="4" xfId="0" applyNumberFormat="1" applyFont="1" applyFill="1" applyBorder="1">
      <alignment vertical="center"/>
    </xf>
    <xf numFmtId="176" fontId="37" fillId="4" borderId="4" xfId="0" applyNumberFormat="1" applyFont="1" applyFill="1" applyBorder="1">
      <alignment vertical="center"/>
    </xf>
    <xf numFmtId="176" fontId="31" fillId="4" borderId="4" xfId="0" applyNumberFormat="1" applyFont="1" applyFill="1" applyBorder="1" applyAlignment="1">
      <alignment horizontal="right" vertical="center"/>
    </xf>
    <xf numFmtId="0" fontId="19" fillId="4" borderId="0" xfId="0" applyFont="1" applyFill="1" applyProtection="1">
      <alignment vertical="center"/>
      <protection locked="0"/>
    </xf>
    <xf numFmtId="0" fontId="13" fillId="4" borderId="0" xfId="0" applyFont="1" applyFill="1" applyProtection="1">
      <alignment vertical="center"/>
      <protection locked="0"/>
    </xf>
    <xf numFmtId="0" fontId="29" fillId="4" borderId="0" xfId="0" applyFont="1" applyFill="1" applyProtection="1">
      <alignment vertical="center"/>
      <protection locked="0"/>
    </xf>
    <xf numFmtId="0" fontId="12" fillId="4" borderId="0" xfId="0" applyFont="1" applyFill="1" applyProtection="1">
      <alignment vertical="center"/>
      <protection locked="0"/>
    </xf>
    <xf numFmtId="176" fontId="29" fillId="4" borderId="0" xfId="0" applyNumberFormat="1" applyFont="1" applyFill="1">
      <alignment vertical="center"/>
    </xf>
    <xf numFmtId="176" fontId="13" fillId="0" borderId="27" xfId="0" applyNumberFormat="1" applyFont="1" applyBorder="1" applyAlignment="1">
      <alignment horizontal="right" vertical="center"/>
    </xf>
    <xf numFmtId="176" fontId="35" fillId="4" borderId="4" xfId="0" applyNumberFormat="1" applyFont="1" applyFill="1" applyBorder="1" applyAlignment="1">
      <alignment horizontal="center" vertical="center"/>
    </xf>
    <xf numFmtId="176" fontId="24" fillId="4" borderId="4" xfId="0" applyNumberFormat="1" applyFont="1" applyFill="1" applyBorder="1" applyAlignment="1">
      <alignment horizontal="center" vertical="center"/>
    </xf>
    <xf numFmtId="0" fontId="9" fillId="4" borderId="0" xfId="0" applyFont="1" applyFill="1">
      <alignment vertical="center"/>
    </xf>
    <xf numFmtId="176" fontId="19" fillId="4" borderId="18" xfId="0" applyNumberFormat="1" applyFont="1" applyFill="1" applyBorder="1" applyAlignment="1"/>
    <xf numFmtId="176" fontId="20" fillId="4" borderId="17" xfId="0" applyNumberFormat="1" applyFont="1" applyFill="1" applyBorder="1" applyAlignment="1">
      <alignment horizontal="center"/>
    </xf>
    <xf numFmtId="176" fontId="19" fillId="4" borderId="17" xfId="0" applyNumberFormat="1" applyFont="1" applyFill="1" applyBorder="1" applyAlignment="1">
      <alignment horizontal="center"/>
    </xf>
    <xf numFmtId="0" fontId="19" fillId="4" borderId="17" xfId="0" applyFont="1" applyFill="1" applyBorder="1" applyAlignment="1"/>
    <xf numFmtId="0" fontId="20" fillId="4" borderId="17" xfId="0" applyFont="1" applyFill="1" applyBorder="1" applyAlignment="1">
      <alignment horizontal="center"/>
    </xf>
    <xf numFmtId="0" fontId="16" fillId="4" borderId="17" xfId="0" applyFont="1" applyFill="1" applyBorder="1" applyAlignment="1">
      <alignment horizontal="center"/>
    </xf>
    <xf numFmtId="176" fontId="16" fillId="4" borderId="17" xfId="0" applyNumberFormat="1" applyFont="1" applyFill="1" applyBorder="1" applyAlignment="1">
      <alignment horizont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2" fillId="0" borderId="0" xfId="0" applyNumberFormat="1" applyFont="1">
      <alignment vertical="center"/>
    </xf>
    <xf numFmtId="0" fontId="19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176" fontId="19" fillId="3" borderId="56" xfId="0" applyNumberFormat="1" applyFont="1" applyFill="1" applyBorder="1" applyAlignment="1">
      <alignment vertical="top"/>
    </xf>
    <xf numFmtId="176" fontId="19" fillId="3" borderId="57" xfId="0" applyNumberFormat="1" applyFont="1" applyFill="1" applyBorder="1" applyAlignment="1">
      <alignment vertical="top"/>
    </xf>
    <xf numFmtId="176" fontId="19" fillId="3" borderId="57" xfId="0" applyNumberFormat="1" applyFont="1" applyFill="1" applyBorder="1" applyAlignment="1">
      <alignment horizontal="center" vertical="top"/>
    </xf>
    <xf numFmtId="177" fontId="19" fillId="3" borderId="57" xfId="0" applyNumberFormat="1" applyFont="1" applyFill="1" applyBorder="1" applyAlignment="1">
      <alignment horizontal="left" vertical="top"/>
    </xf>
    <xf numFmtId="177" fontId="19" fillId="3" borderId="57" xfId="0" applyNumberFormat="1" applyFont="1" applyFill="1" applyBorder="1" applyAlignment="1">
      <alignment horizontal="center" vertical="top"/>
    </xf>
    <xf numFmtId="177" fontId="19" fillId="3" borderId="57" xfId="0" applyNumberFormat="1" applyFont="1" applyFill="1" applyBorder="1" applyAlignment="1">
      <alignment vertical="top"/>
    </xf>
    <xf numFmtId="0" fontId="19" fillId="3" borderId="57" xfId="0" applyFont="1" applyFill="1" applyBorder="1" applyAlignment="1">
      <alignment vertical="top"/>
    </xf>
    <xf numFmtId="0" fontId="19" fillId="3" borderId="57" xfId="0" applyFont="1" applyFill="1" applyBorder="1" applyAlignment="1">
      <alignment horizontal="center" vertical="top"/>
    </xf>
    <xf numFmtId="0" fontId="16" fillId="3" borderId="57" xfId="0" applyFont="1" applyFill="1" applyBorder="1" applyAlignment="1">
      <alignment horizontal="center" vertical="top"/>
    </xf>
    <xf numFmtId="176" fontId="16" fillId="3" borderId="57" xfId="0" applyNumberFormat="1" applyFont="1" applyFill="1" applyBorder="1" applyAlignment="1">
      <alignment horizontal="center" vertical="top"/>
    </xf>
    <xf numFmtId="0" fontId="16" fillId="3" borderId="57" xfId="0" applyFont="1" applyFill="1" applyBorder="1" applyAlignment="1">
      <alignment vertical="top"/>
    </xf>
    <xf numFmtId="176" fontId="29" fillId="3" borderId="59" xfId="0" applyNumberFormat="1" applyFont="1" applyFill="1" applyBorder="1">
      <alignment vertical="center"/>
    </xf>
    <xf numFmtId="176" fontId="13" fillId="0" borderId="24" xfId="0" applyNumberFormat="1" applyFont="1" applyBorder="1">
      <alignment vertical="center"/>
    </xf>
    <xf numFmtId="176" fontId="31" fillId="3" borderId="3" xfId="0" applyNumberFormat="1" applyFont="1" applyFill="1" applyBorder="1">
      <alignment vertical="center"/>
    </xf>
    <xf numFmtId="176" fontId="37" fillId="3" borderId="3" xfId="0" applyNumberFormat="1" applyFont="1" applyFill="1" applyBorder="1">
      <alignment vertical="center"/>
    </xf>
    <xf numFmtId="176" fontId="31" fillId="3" borderId="3" xfId="0" applyNumberFormat="1" applyFont="1" applyFill="1" applyBorder="1" applyAlignment="1">
      <alignment horizontal="right" vertical="center"/>
    </xf>
    <xf numFmtId="0" fontId="19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30" fillId="3" borderId="0" xfId="0" applyFont="1" applyFill="1" applyAlignment="1">
      <alignment horizontal="left" vertical="center"/>
    </xf>
    <xf numFmtId="176" fontId="29" fillId="3" borderId="0" xfId="0" applyNumberFormat="1" applyFont="1" applyFill="1">
      <alignment vertical="center"/>
    </xf>
    <xf numFmtId="176" fontId="13" fillId="0" borderId="24" xfId="0" applyNumberFormat="1" applyFont="1" applyBorder="1" applyAlignment="1">
      <alignment horizontal="right" vertical="center"/>
    </xf>
    <xf numFmtId="176" fontId="35" fillId="3" borderId="3" xfId="0" applyNumberFormat="1" applyFont="1" applyFill="1" applyBorder="1" applyAlignment="1">
      <alignment horizontal="center" vertical="center"/>
    </xf>
    <xf numFmtId="176" fontId="24" fillId="3" borderId="3" xfId="0" applyNumberFormat="1" applyFont="1" applyFill="1" applyBorder="1" applyAlignment="1">
      <alignment horizontal="center" vertical="center"/>
    </xf>
    <xf numFmtId="0" fontId="9" fillId="3" borderId="0" xfId="0" quotePrefix="1" applyFont="1" applyFill="1">
      <alignment vertical="center"/>
    </xf>
    <xf numFmtId="176" fontId="19" fillId="3" borderId="61" xfId="0" applyNumberFormat="1" applyFont="1" applyFill="1" applyBorder="1" applyAlignment="1"/>
    <xf numFmtId="176" fontId="20" fillId="3" borderId="62" xfId="0" applyNumberFormat="1" applyFont="1" applyFill="1" applyBorder="1" applyAlignment="1">
      <alignment horizontal="center"/>
    </xf>
    <xf numFmtId="0" fontId="19" fillId="3" borderId="62" xfId="0" applyFont="1" applyFill="1" applyBorder="1" applyAlignment="1"/>
    <xf numFmtId="176" fontId="19" fillId="3" borderId="62" xfId="0" applyNumberFormat="1" applyFont="1" applyFill="1" applyBorder="1" applyAlignment="1"/>
    <xf numFmtId="0" fontId="19" fillId="3" borderId="62" xfId="0" applyFont="1" applyFill="1" applyBorder="1" applyAlignment="1">
      <alignment horizontal="center"/>
    </xf>
    <xf numFmtId="176" fontId="19" fillId="3" borderId="62" xfId="0" applyNumberFormat="1" applyFont="1" applyFill="1" applyBorder="1" applyAlignment="1">
      <alignment horizontal="center"/>
    </xf>
    <xf numFmtId="0" fontId="16" fillId="3" borderId="62" xfId="0" applyFont="1" applyFill="1" applyBorder="1" applyAlignment="1">
      <alignment horizontal="center"/>
    </xf>
    <xf numFmtId="176" fontId="16" fillId="3" borderId="62" xfId="0" applyNumberFormat="1" applyFont="1" applyFill="1" applyBorder="1" applyAlignment="1">
      <alignment horizontal="center"/>
    </xf>
    <xf numFmtId="0" fontId="16" fillId="3" borderId="62" xfId="0" applyFont="1" applyFill="1" applyBorder="1" applyAlignment="1"/>
    <xf numFmtId="177" fontId="12" fillId="0" borderId="0" xfId="0" applyNumberFormat="1" applyFont="1">
      <alignment vertical="center"/>
    </xf>
    <xf numFmtId="176" fontId="19" fillId="9" borderId="64" xfId="0" applyNumberFormat="1" applyFont="1" applyFill="1" applyBorder="1" applyAlignment="1">
      <alignment vertical="top"/>
    </xf>
    <xf numFmtId="176" fontId="19" fillId="9" borderId="65" xfId="0" applyNumberFormat="1" applyFont="1" applyFill="1" applyBorder="1" applyAlignment="1">
      <alignment vertical="top"/>
    </xf>
    <xf numFmtId="176" fontId="19" fillId="9" borderId="65" xfId="0" applyNumberFormat="1" applyFont="1" applyFill="1" applyBorder="1" applyAlignment="1">
      <alignment horizontal="center" vertical="top"/>
    </xf>
    <xf numFmtId="177" fontId="19" fillId="9" borderId="65" xfId="0" applyNumberFormat="1" applyFont="1" applyFill="1" applyBorder="1" applyAlignment="1">
      <alignment horizontal="left" vertical="top"/>
    </xf>
    <xf numFmtId="177" fontId="19" fillId="9" borderId="65" xfId="0" applyNumberFormat="1" applyFont="1" applyFill="1" applyBorder="1" applyAlignment="1">
      <alignment horizontal="center" vertical="top"/>
    </xf>
    <xf numFmtId="177" fontId="19" fillId="9" borderId="65" xfId="0" applyNumberFormat="1" applyFont="1" applyFill="1" applyBorder="1" applyAlignment="1">
      <alignment vertical="top"/>
    </xf>
    <xf numFmtId="0" fontId="19" fillId="9" borderId="65" xfId="0" applyFont="1" applyFill="1" applyBorder="1" applyAlignment="1">
      <alignment horizontal="center" vertical="top"/>
    </xf>
    <xf numFmtId="0" fontId="19" fillId="9" borderId="65" xfId="0" applyFont="1" applyFill="1" applyBorder="1" applyAlignment="1">
      <alignment vertical="top"/>
    </xf>
    <xf numFmtId="0" fontId="16" fillId="9" borderId="65" xfId="0" applyFont="1" applyFill="1" applyBorder="1" applyAlignment="1">
      <alignment horizontal="center" vertical="top"/>
    </xf>
    <xf numFmtId="176" fontId="16" fillId="9" borderId="65" xfId="0" applyNumberFormat="1" applyFont="1" applyFill="1" applyBorder="1" applyAlignment="1">
      <alignment horizontal="center" vertical="top"/>
    </xf>
    <xf numFmtId="0" fontId="16" fillId="9" borderId="65" xfId="0" applyFont="1" applyFill="1" applyBorder="1" applyAlignment="1">
      <alignment vertical="top"/>
    </xf>
    <xf numFmtId="176" fontId="29" fillId="9" borderId="67" xfId="0" applyNumberFormat="1" applyFont="1" applyFill="1" applyBorder="1">
      <alignment vertical="center"/>
    </xf>
    <xf numFmtId="176" fontId="13" fillId="0" borderId="25" xfId="0" applyNumberFormat="1" applyFont="1" applyBorder="1">
      <alignment vertical="center"/>
    </xf>
    <xf numFmtId="176" fontId="31" fillId="9" borderId="2" xfId="0" applyNumberFormat="1" applyFont="1" applyFill="1" applyBorder="1">
      <alignment vertical="center"/>
    </xf>
    <xf numFmtId="176" fontId="37" fillId="9" borderId="2" xfId="0" applyNumberFormat="1" applyFont="1" applyFill="1" applyBorder="1">
      <alignment vertical="center"/>
    </xf>
    <xf numFmtId="176" fontId="31" fillId="9" borderId="2" xfId="0" applyNumberFormat="1" applyFont="1" applyFill="1" applyBorder="1" applyAlignment="1">
      <alignment horizontal="right" vertical="center"/>
    </xf>
    <xf numFmtId="0" fontId="19" fillId="9" borderId="0" xfId="0" applyFont="1" applyFill="1">
      <alignment vertical="center"/>
    </xf>
    <xf numFmtId="0" fontId="13" fillId="9" borderId="0" xfId="0" applyFont="1" applyFill="1">
      <alignment vertical="center"/>
    </xf>
    <xf numFmtId="0" fontId="29" fillId="9" borderId="0" xfId="0" applyFont="1" applyFill="1">
      <alignment vertical="center"/>
    </xf>
    <xf numFmtId="0" fontId="12" fillId="9" borderId="0" xfId="0" applyFont="1" applyFill="1">
      <alignment vertical="center"/>
    </xf>
    <xf numFmtId="176" fontId="29" fillId="9" borderId="0" xfId="0" applyNumberFormat="1" applyFont="1" applyFill="1">
      <alignment vertical="center"/>
    </xf>
    <xf numFmtId="176" fontId="13" fillId="0" borderId="25" xfId="0" applyNumberFormat="1" applyFont="1" applyBorder="1" applyAlignment="1">
      <alignment horizontal="right" vertical="center"/>
    </xf>
    <xf numFmtId="176" fontId="35" fillId="9" borderId="2" xfId="0" applyNumberFormat="1" applyFont="1" applyFill="1" applyBorder="1" applyAlignment="1">
      <alignment horizontal="center" vertical="center"/>
    </xf>
    <xf numFmtId="176" fontId="24" fillId="9" borderId="2" xfId="0" applyNumberFormat="1" applyFont="1" applyFill="1" applyBorder="1" applyAlignment="1">
      <alignment horizontal="center" vertical="center"/>
    </xf>
    <xf numFmtId="0" fontId="9" fillId="9" borderId="0" xfId="0" quotePrefix="1" applyFont="1" applyFill="1">
      <alignment vertical="center"/>
    </xf>
    <xf numFmtId="177" fontId="19" fillId="9" borderId="69" xfId="0" applyNumberFormat="1" applyFont="1" applyFill="1" applyBorder="1" applyAlignment="1"/>
    <xf numFmtId="177" fontId="20" fillId="9" borderId="70" xfId="0" applyNumberFormat="1" applyFont="1" applyFill="1" applyBorder="1" applyAlignment="1">
      <alignment horizontal="center"/>
    </xf>
    <xf numFmtId="177" fontId="16" fillId="9" borderId="70" xfId="0" applyNumberFormat="1" applyFont="1" applyFill="1" applyBorder="1" applyAlignment="1">
      <alignment horizontal="center"/>
    </xf>
    <xf numFmtId="177" fontId="19" fillId="9" borderId="70" xfId="0" applyNumberFormat="1" applyFont="1" applyFill="1" applyBorder="1" applyAlignment="1"/>
    <xf numFmtId="176" fontId="16" fillId="9" borderId="70" xfId="0" applyNumberFormat="1" applyFont="1" applyFill="1" applyBorder="1" applyAlignment="1">
      <alignment horizontal="center"/>
    </xf>
    <xf numFmtId="0" fontId="16" fillId="9" borderId="70" xfId="0" applyFont="1" applyFill="1" applyBorder="1" applyAlignment="1">
      <alignment horizontal="center"/>
    </xf>
    <xf numFmtId="0" fontId="16" fillId="9" borderId="70" xfId="0" applyFont="1" applyFill="1" applyBorder="1" applyAlignment="1"/>
    <xf numFmtId="176" fontId="20" fillId="9" borderId="70" xfId="0" applyNumberFormat="1" applyFont="1" applyFill="1" applyBorder="1" applyAlignment="1"/>
    <xf numFmtId="176" fontId="20" fillId="9" borderId="70" xfId="0" applyNumberFormat="1" applyFont="1" applyFill="1" applyBorder="1" applyAlignment="1">
      <alignment horizontal="center"/>
    </xf>
    <xf numFmtId="176" fontId="15" fillId="0" borderId="0" xfId="0" applyNumberFormat="1" applyFont="1">
      <alignment vertical="center"/>
    </xf>
    <xf numFmtId="177" fontId="18" fillId="0" borderId="0" xfId="0" applyNumberFormat="1" applyFont="1">
      <alignment vertical="center"/>
    </xf>
    <xf numFmtId="0" fontId="15" fillId="0" borderId="0" xfId="0" applyFont="1">
      <alignment vertical="center"/>
    </xf>
    <xf numFmtId="176" fontId="18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0" fontId="9" fillId="0" borderId="74" xfId="0" applyFont="1" applyBorder="1">
      <alignment vertical="center"/>
    </xf>
    <xf numFmtId="0" fontId="16" fillId="0" borderId="74" xfId="0" applyFont="1" applyBorder="1" applyAlignment="1">
      <alignment horizontal="center" vertical="center"/>
    </xf>
    <xf numFmtId="0" fontId="16" fillId="0" borderId="74" xfId="0" applyFont="1" applyBorder="1">
      <alignment vertical="center"/>
    </xf>
    <xf numFmtId="0" fontId="16" fillId="5" borderId="76" xfId="0" applyFont="1" applyFill="1" applyBorder="1">
      <alignment vertical="center"/>
    </xf>
    <xf numFmtId="0" fontId="16" fillId="5" borderId="76" xfId="0" applyFont="1" applyFill="1" applyBorder="1" applyAlignment="1">
      <alignment vertical="top"/>
    </xf>
    <xf numFmtId="0" fontId="16" fillId="5" borderId="76" xfId="0" applyFont="1" applyFill="1" applyBorder="1" applyAlignment="1">
      <alignment horizontal="center" vertical="top"/>
    </xf>
    <xf numFmtId="0" fontId="16" fillId="5" borderId="77" xfId="0" applyFont="1" applyFill="1" applyBorder="1">
      <alignment vertical="center"/>
    </xf>
    <xf numFmtId="0" fontId="9" fillId="5" borderId="0" xfId="0" applyFont="1" applyFill="1">
      <alignment vertical="center"/>
    </xf>
    <xf numFmtId="0" fontId="16" fillId="5" borderId="79" xfId="0" applyFont="1" applyFill="1" applyBorder="1">
      <alignment vertical="center"/>
    </xf>
    <xf numFmtId="0" fontId="16" fillId="5" borderId="81" xfId="0" applyFont="1" applyFill="1" applyBorder="1" applyAlignment="1">
      <alignment horizontal="center" vertical="center"/>
    </xf>
    <xf numFmtId="0" fontId="9" fillId="5" borderId="81" xfId="0" applyFont="1" applyFill="1" applyBorder="1">
      <alignment vertical="center"/>
    </xf>
    <xf numFmtId="0" fontId="16" fillId="5" borderId="81" xfId="0" applyFont="1" applyFill="1" applyBorder="1">
      <alignment vertical="center"/>
    </xf>
    <xf numFmtId="0" fontId="9" fillId="5" borderId="81" xfId="0" applyFont="1" applyFill="1" applyBorder="1" applyAlignment="1"/>
    <xf numFmtId="0" fontId="16" fillId="5" borderId="81" xfId="0" applyFont="1" applyFill="1" applyBorder="1" applyAlignment="1">
      <alignment horizontal="left"/>
    </xf>
    <xf numFmtId="0" fontId="16" fillId="5" borderId="81" xfId="0" applyFont="1" applyFill="1" applyBorder="1" applyAlignment="1">
      <alignment horizontal="center"/>
    </xf>
    <xf numFmtId="0" fontId="16" fillId="5" borderId="82" xfId="0" applyFont="1" applyFill="1" applyBorder="1">
      <alignment vertical="center"/>
    </xf>
    <xf numFmtId="0" fontId="9" fillId="0" borderId="45" xfId="0" applyFont="1" applyBorder="1">
      <alignment vertical="center"/>
    </xf>
    <xf numFmtId="0" fontId="9" fillId="0" borderId="44" xfId="0" applyFont="1" applyBorder="1">
      <alignment vertical="center"/>
    </xf>
    <xf numFmtId="0" fontId="16" fillId="0" borderId="44" xfId="0" applyFont="1" applyBorder="1">
      <alignment vertical="center"/>
    </xf>
    <xf numFmtId="0" fontId="9" fillId="0" borderId="43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41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12" fillId="0" borderId="33" xfId="0" applyFont="1" applyBorder="1">
      <alignment vertical="center"/>
    </xf>
    <xf numFmtId="0" fontId="10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32" xfId="0" applyFont="1" applyBorder="1">
      <alignment vertical="center"/>
    </xf>
    <xf numFmtId="0" fontId="24" fillId="5" borderId="81" xfId="0" applyFont="1" applyFill="1" applyBorder="1" applyAlignment="1">
      <alignment horizontal="center"/>
    </xf>
    <xf numFmtId="0" fontId="9" fillId="0" borderId="85" xfId="0" applyFont="1" applyBorder="1" applyAlignment="1">
      <alignment vertical="top"/>
    </xf>
    <xf numFmtId="179" fontId="9" fillId="5" borderId="46" xfId="0" applyNumberFormat="1" applyFont="1" applyFill="1" applyBorder="1" applyAlignment="1" applyProtection="1">
      <alignment horizontal="center"/>
      <protection locked="0"/>
    </xf>
    <xf numFmtId="0" fontId="18" fillId="5" borderId="28" xfId="0" applyFont="1" applyFill="1" applyBorder="1" applyAlignment="1" applyProtection="1">
      <alignment horizontal="center" vertical="center" wrapText="1"/>
      <protection locked="0"/>
    </xf>
    <xf numFmtId="0" fontId="18" fillId="5" borderId="28" xfId="0" applyFont="1" applyFill="1" applyBorder="1" applyAlignment="1" applyProtection="1">
      <alignment horizontal="center" vertical="center"/>
      <protection locked="0"/>
    </xf>
    <xf numFmtId="41" fontId="13" fillId="5" borderId="28" xfId="0" applyNumberFormat="1" applyFont="1" applyFill="1" applyBorder="1" applyProtection="1">
      <alignment vertical="center"/>
      <protection hidden="1"/>
    </xf>
    <xf numFmtId="41" fontId="10" fillId="5" borderId="28" xfId="0" applyNumberFormat="1" applyFont="1" applyFill="1" applyBorder="1" applyAlignment="1" applyProtection="1">
      <alignment horizontal="right" vertical="center"/>
      <protection hidden="1"/>
    </xf>
    <xf numFmtId="0" fontId="16" fillId="5" borderId="0" xfId="0" applyFont="1" applyFill="1">
      <alignment vertical="center"/>
    </xf>
    <xf numFmtId="0" fontId="9" fillId="0" borderId="76" xfId="0" applyFont="1" applyBorder="1">
      <alignment vertical="center"/>
    </xf>
    <xf numFmtId="0" fontId="16" fillId="5" borderId="76" xfId="0" applyFont="1" applyFill="1" applyBorder="1" applyAlignment="1">
      <alignment horizontal="center" vertical="center"/>
    </xf>
    <xf numFmtId="0" fontId="9" fillId="5" borderId="76" xfId="0" applyFont="1" applyFill="1" applyBorder="1">
      <alignment vertical="center"/>
    </xf>
    <xf numFmtId="0" fontId="9" fillId="5" borderId="80" xfId="0" applyFont="1" applyFill="1" applyBorder="1">
      <alignment vertical="center"/>
    </xf>
    <xf numFmtId="0" fontId="28" fillId="5" borderId="78" xfId="0" applyFont="1" applyFill="1" applyBorder="1" applyAlignment="1"/>
    <xf numFmtId="0" fontId="9" fillId="5" borderId="75" xfId="0" applyFont="1" applyFill="1" applyBorder="1">
      <alignment vertical="center"/>
    </xf>
    <xf numFmtId="0" fontId="9" fillId="0" borderId="78" xfId="0" applyFont="1" applyBorder="1">
      <alignment vertical="center"/>
    </xf>
    <xf numFmtId="0" fontId="16" fillId="0" borderId="78" xfId="0" applyFont="1" applyBorder="1">
      <alignment vertical="center"/>
    </xf>
    <xf numFmtId="0" fontId="9" fillId="0" borderId="79" xfId="0" applyFont="1" applyBorder="1">
      <alignment vertical="center"/>
    </xf>
    <xf numFmtId="0" fontId="16" fillId="5" borderId="76" xfId="0" applyFont="1" applyFill="1" applyBorder="1" applyAlignment="1">
      <alignment horizontal="left" vertical="top"/>
    </xf>
    <xf numFmtId="0" fontId="10" fillId="8" borderId="16" xfId="0" applyFont="1" applyFill="1" applyBorder="1" applyAlignment="1">
      <alignment horizontal="left" vertical="center"/>
    </xf>
    <xf numFmtId="0" fontId="10" fillId="8" borderId="17" xfId="0" applyFont="1" applyFill="1" applyBorder="1" applyAlignment="1">
      <alignment horizontal="left" vertical="center"/>
    </xf>
    <xf numFmtId="0" fontId="10" fillId="8" borderId="19" xfId="0" applyFont="1" applyFill="1" applyBorder="1" applyAlignment="1">
      <alignment horizontal="left" vertical="center"/>
    </xf>
    <xf numFmtId="0" fontId="10" fillId="8" borderId="0" xfId="0" applyFont="1" applyFill="1" applyAlignment="1">
      <alignment horizontal="left" vertical="center"/>
    </xf>
    <xf numFmtId="0" fontId="10" fillId="8" borderId="21" xfId="0" applyFont="1" applyFill="1" applyBorder="1" applyAlignment="1">
      <alignment horizontal="left" vertical="center"/>
    </xf>
    <xf numFmtId="0" fontId="10" fillId="8" borderId="22" xfId="0" applyFont="1" applyFill="1" applyBorder="1" applyAlignment="1">
      <alignment horizontal="left" vertical="center"/>
    </xf>
    <xf numFmtId="0" fontId="10" fillId="14" borderId="8" xfId="0" applyFont="1" applyFill="1" applyBorder="1" applyAlignment="1">
      <alignment horizontal="left" vertical="center" wrapText="1"/>
    </xf>
    <xf numFmtId="0" fontId="10" fillId="14" borderId="9" xfId="0" applyFont="1" applyFill="1" applyBorder="1" applyAlignment="1">
      <alignment horizontal="left" vertical="center" wrapText="1"/>
    </xf>
    <xf numFmtId="0" fontId="10" fillId="14" borderId="11" xfId="0" applyFont="1" applyFill="1" applyBorder="1" applyAlignment="1">
      <alignment horizontal="left" vertical="center" wrapText="1"/>
    </xf>
    <xf numFmtId="0" fontId="10" fillId="14" borderId="0" xfId="0" applyFont="1" applyFill="1" applyAlignment="1">
      <alignment horizontal="left" vertical="center" wrapText="1"/>
    </xf>
    <xf numFmtId="0" fontId="10" fillId="14" borderId="13" xfId="0" applyFont="1" applyFill="1" applyBorder="1" applyAlignment="1">
      <alignment horizontal="left" vertical="center" wrapText="1"/>
    </xf>
    <xf numFmtId="0" fontId="10" fillId="14" borderId="14" xfId="0" applyFont="1" applyFill="1" applyBorder="1" applyAlignment="1">
      <alignment horizontal="left" vertical="center" wrapText="1"/>
    </xf>
    <xf numFmtId="0" fontId="10" fillId="12" borderId="55" xfId="0" applyFont="1" applyFill="1" applyBorder="1" applyAlignment="1">
      <alignment horizontal="left" vertical="center"/>
    </xf>
    <xf numFmtId="0" fontId="10" fillId="12" borderId="54" xfId="0" applyFont="1" applyFill="1" applyBorder="1" applyAlignment="1">
      <alignment horizontal="left" vertical="center"/>
    </xf>
    <xf numFmtId="0" fontId="10" fillId="12" borderId="52" xfId="0" applyFont="1" applyFill="1" applyBorder="1" applyAlignment="1">
      <alignment horizontal="left" vertical="center"/>
    </xf>
    <xf numFmtId="0" fontId="10" fillId="12" borderId="0" xfId="0" applyFont="1" applyFill="1" applyAlignment="1">
      <alignment horizontal="left" vertical="center"/>
    </xf>
    <xf numFmtId="0" fontId="10" fillId="12" borderId="49" xfId="0" applyFont="1" applyFill="1" applyBorder="1" applyAlignment="1">
      <alignment horizontal="left" vertical="center"/>
    </xf>
    <xf numFmtId="0" fontId="10" fillId="12" borderId="48" xfId="0" applyFont="1" applyFill="1" applyBorder="1" applyAlignment="1">
      <alignment horizontal="left" vertical="center"/>
    </xf>
    <xf numFmtId="0" fontId="39" fillId="18" borderId="38" xfId="0" applyFont="1" applyFill="1" applyBorder="1" applyAlignment="1">
      <alignment horizontal="center" vertical="center"/>
    </xf>
    <xf numFmtId="0" fontId="39" fillId="18" borderId="39" xfId="0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top"/>
    </xf>
    <xf numFmtId="0" fontId="27" fillId="16" borderId="82" xfId="0" applyFont="1" applyFill="1" applyBorder="1" applyAlignment="1">
      <alignment horizontal="center" vertical="center"/>
    </xf>
    <xf numFmtId="0" fontId="27" fillId="16" borderId="80" xfId="0" applyFont="1" applyFill="1" applyBorder="1" applyAlignment="1">
      <alignment horizontal="center" vertical="center"/>
    </xf>
    <xf numFmtId="0" fontId="27" fillId="17" borderId="73" xfId="0" applyFont="1" applyFill="1" applyBorder="1" applyAlignment="1">
      <alignment horizontal="center" vertical="center"/>
    </xf>
    <xf numFmtId="0" fontId="27" fillId="17" borderId="72" xfId="0" applyFont="1" applyFill="1" applyBorder="1" applyAlignment="1">
      <alignment horizontal="center" vertical="center"/>
    </xf>
    <xf numFmtId="0" fontId="10" fillId="10" borderId="71" xfId="0" applyFont="1" applyFill="1" applyBorder="1" applyAlignment="1">
      <alignment horizontal="left" vertical="center" wrapText="1"/>
    </xf>
    <xf numFmtId="0" fontId="10" fillId="10" borderId="70" xfId="0" applyFont="1" applyFill="1" applyBorder="1" applyAlignment="1">
      <alignment horizontal="left" vertical="center" wrapText="1"/>
    </xf>
    <xf numFmtId="0" fontId="10" fillId="10" borderId="68" xfId="0" applyFont="1" applyFill="1" applyBorder="1" applyAlignment="1">
      <alignment horizontal="left" vertical="center" wrapText="1"/>
    </xf>
    <xf numFmtId="0" fontId="10" fillId="10" borderId="0" xfId="0" applyFont="1" applyFill="1" applyAlignment="1">
      <alignment horizontal="left" vertical="center" wrapText="1"/>
    </xf>
    <xf numFmtId="0" fontId="10" fillId="10" borderId="66" xfId="0" applyFont="1" applyFill="1" applyBorder="1" applyAlignment="1">
      <alignment horizontal="left" vertical="center" wrapText="1"/>
    </xf>
    <xf numFmtId="0" fontId="10" fillId="10" borderId="65" xfId="0" applyFont="1" applyFill="1" applyBorder="1" applyAlignment="1">
      <alignment horizontal="left" vertical="center" wrapText="1"/>
    </xf>
    <xf numFmtId="0" fontId="10" fillId="7" borderId="63" xfId="0" applyFont="1" applyFill="1" applyBorder="1" applyAlignment="1">
      <alignment horizontal="left" vertical="center"/>
    </xf>
    <xf numFmtId="0" fontId="10" fillId="7" borderId="62" xfId="0" applyFont="1" applyFill="1" applyBorder="1" applyAlignment="1">
      <alignment horizontal="left" vertical="center"/>
    </xf>
    <xf numFmtId="0" fontId="10" fillId="7" borderId="60" xfId="0" applyFont="1" applyFill="1" applyBorder="1" applyAlignment="1">
      <alignment horizontal="left" vertical="center"/>
    </xf>
    <xf numFmtId="0" fontId="10" fillId="7" borderId="0" xfId="0" applyFont="1" applyFill="1" applyAlignment="1">
      <alignment horizontal="left" vertical="center"/>
    </xf>
    <xf numFmtId="0" fontId="10" fillId="7" borderId="58" xfId="0" applyFont="1" applyFill="1" applyBorder="1" applyAlignment="1">
      <alignment horizontal="left" vertical="center"/>
    </xf>
    <xf numFmtId="0" fontId="10" fillId="7" borderId="57" xfId="0" applyFont="1" applyFill="1" applyBorder="1" applyAlignment="1">
      <alignment horizontal="left" vertical="center"/>
    </xf>
    <xf numFmtId="0" fontId="27" fillId="16" borderId="84" xfId="0" applyFont="1" applyFill="1" applyBorder="1" applyAlignment="1">
      <alignment horizontal="center" vertical="center"/>
    </xf>
    <xf numFmtId="0" fontId="27" fillId="16" borderId="8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6600"/>
      <color rgb="FFF29000"/>
      <color rgb="FFFFCC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65313</xdr:colOff>
      <xdr:row>18</xdr:row>
      <xdr:rowOff>0</xdr:rowOff>
    </xdr:from>
    <xdr:to>
      <xdr:col>12</xdr:col>
      <xdr:colOff>0</xdr:colOff>
      <xdr:row>38</xdr:row>
      <xdr:rowOff>207600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60EADA7-F63D-44EC-BA6C-04A2F8165D14}"/>
            </a:ext>
          </a:extLst>
        </xdr:cNvPr>
        <xdr:cNvSpPr/>
      </xdr:nvSpPr>
      <xdr:spPr>
        <a:xfrm>
          <a:off x="1690913" y="5613400"/>
          <a:ext cx="5357587" cy="4843100"/>
        </a:xfrm>
        <a:prstGeom prst="roundRect">
          <a:avLst>
            <a:gd name="adj" fmla="val 7908"/>
          </a:avLst>
        </a:prstGeom>
        <a:noFill/>
        <a:ln w="285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153452</xdr:colOff>
      <xdr:row>17</xdr:row>
      <xdr:rowOff>54634</xdr:rowOff>
    </xdr:from>
    <xdr:to>
      <xdr:col>6</xdr:col>
      <xdr:colOff>477281</xdr:colOff>
      <xdr:row>18</xdr:row>
      <xdr:rowOff>139148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DD2C58C-C118-4754-BDDB-5D678BF92F0D}"/>
            </a:ext>
          </a:extLst>
        </xdr:cNvPr>
        <xdr:cNvSpPr txBox="1"/>
      </xdr:nvSpPr>
      <xdr:spPr>
        <a:xfrm>
          <a:off x="1918752" y="5433084"/>
          <a:ext cx="1676379" cy="319464"/>
        </a:xfrm>
        <a:prstGeom prst="roundRect">
          <a:avLst>
            <a:gd name="adj" fmla="val 50000"/>
          </a:avLst>
        </a:prstGeom>
        <a:solidFill>
          <a:schemeClr val="accent1">
            <a:lumMod val="75000"/>
          </a:schemeClr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0" rIns="0" bIns="180000" rtlCol="0" anchor="ctr"/>
        <a:lstStyle/>
        <a:p>
          <a:pPr algn="ctr"/>
          <a:r>
            <a:rPr kumimoji="1" lang="ja-JP" altLang="ja-JP" sz="1200">
              <a:solidFill>
                <a:schemeClr val="bg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en-US" altLang="ja-JP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A. </a:t>
          </a:r>
          <a:r>
            <a:rPr kumimoji="1" lang="ja-JP" altLang="en-US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法令手数料＞</a:t>
          </a:r>
        </a:p>
      </xdr:txBody>
    </xdr:sp>
    <xdr:clientData/>
  </xdr:twoCellAnchor>
  <xdr:twoCellAnchor>
    <xdr:from>
      <xdr:col>12</xdr:col>
      <xdr:colOff>51644</xdr:colOff>
      <xdr:row>18</xdr:row>
      <xdr:rowOff>0</xdr:rowOff>
    </xdr:from>
    <xdr:to>
      <xdr:col>15</xdr:col>
      <xdr:colOff>39848</xdr:colOff>
      <xdr:row>38</xdr:row>
      <xdr:rowOff>207600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FDBC08F-EA79-4232-A915-59FD928430A9}"/>
            </a:ext>
          </a:extLst>
        </xdr:cNvPr>
        <xdr:cNvSpPr/>
      </xdr:nvSpPr>
      <xdr:spPr>
        <a:xfrm>
          <a:off x="7100144" y="5613400"/>
          <a:ext cx="1232804" cy="4843100"/>
        </a:xfrm>
        <a:prstGeom prst="roundRect">
          <a:avLst>
            <a:gd name="adj" fmla="val 22918"/>
          </a:avLst>
        </a:prstGeom>
        <a:noFill/>
        <a:ln w="285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165617</xdr:colOff>
      <xdr:row>17</xdr:row>
      <xdr:rowOff>54427</xdr:rowOff>
    </xdr:from>
    <xdr:to>
      <xdr:col>16</xdr:col>
      <xdr:colOff>78274</xdr:colOff>
      <xdr:row>18</xdr:row>
      <xdr:rowOff>138941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FB18F86-1544-42F7-BB28-08D5636CFDDF}"/>
            </a:ext>
          </a:extLst>
        </xdr:cNvPr>
        <xdr:cNvSpPr txBox="1"/>
      </xdr:nvSpPr>
      <xdr:spPr>
        <a:xfrm>
          <a:off x="6941067" y="5432877"/>
          <a:ext cx="1557307" cy="319464"/>
        </a:xfrm>
        <a:prstGeom prst="roundRect">
          <a:avLst>
            <a:gd name="adj" fmla="val 50000"/>
          </a:avLst>
        </a:prstGeom>
        <a:solidFill>
          <a:schemeClr val="accent1">
            <a:lumMod val="75000"/>
          </a:schemeClr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0" rIns="0" bIns="180000" rtlCol="0" anchor="ctr"/>
        <a:lstStyle/>
        <a:p>
          <a:pPr algn="ctr"/>
          <a:r>
            <a:rPr kumimoji="1" lang="ja-JP" altLang="en-US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</a:t>
          </a:r>
          <a:r>
            <a:rPr kumimoji="1" lang="en-US" altLang="ja-JP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B. </a:t>
          </a:r>
          <a:r>
            <a:rPr kumimoji="1" lang="ja-JP" altLang="en-US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登録免許税＞</a:t>
          </a:r>
        </a:p>
      </xdr:txBody>
    </xdr:sp>
    <xdr:clientData/>
  </xdr:twoCellAnchor>
  <xdr:twoCellAnchor>
    <xdr:from>
      <xdr:col>15</xdr:col>
      <xdr:colOff>108857</xdr:colOff>
      <xdr:row>18</xdr:row>
      <xdr:rowOff>0</xdr:rowOff>
    </xdr:from>
    <xdr:to>
      <xdr:col>39</xdr:col>
      <xdr:colOff>119743</xdr:colOff>
      <xdr:row>38</xdr:row>
      <xdr:rowOff>207600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8FA91A2B-6DF3-455E-8CAD-2A8DB63684DB}"/>
            </a:ext>
          </a:extLst>
        </xdr:cNvPr>
        <xdr:cNvSpPr/>
      </xdr:nvSpPr>
      <xdr:spPr>
        <a:xfrm>
          <a:off x="8401957" y="5613400"/>
          <a:ext cx="11758386" cy="4843100"/>
        </a:xfrm>
        <a:prstGeom prst="roundRect">
          <a:avLst>
            <a:gd name="adj" fmla="val 7908"/>
          </a:avLst>
        </a:prstGeom>
        <a:noFill/>
        <a:ln w="285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156936</xdr:colOff>
      <xdr:row>17</xdr:row>
      <xdr:rowOff>54427</xdr:rowOff>
    </xdr:from>
    <xdr:to>
      <xdr:col>22</xdr:col>
      <xdr:colOff>1143</xdr:colOff>
      <xdr:row>18</xdr:row>
      <xdr:rowOff>138941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78938E7-E58B-4576-94FA-CF3AB14FA8BC}"/>
            </a:ext>
          </a:extLst>
        </xdr:cNvPr>
        <xdr:cNvSpPr txBox="1"/>
      </xdr:nvSpPr>
      <xdr:spPr>
        <a:xfrm>
          <a:off x="8716736" y="5432877"/>
          <a:ext cx="3050957" cy="319464"/>
        </a:xfrm>
        <a:prstGeom prst="roundRect">
          <a:avLst>
            <a:gd name="adj" fmla="val 50000"/>
          </a:avLst>
        </a:prstGeom>
        <a:solidFill>
          <a:schemeClr val="accent1">
            <a:lumMod val="75000"/>
          </a:schemeClr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0" rIns="0" bIns="180000" rtlCol="0" anchor="ctr"/>
        <a:lstStyle/>
        <a:p>
          <a:pPr algn="ctr"/>
          <a:r>
            <a:rPr kumimoji="1" lang="ja-JP" altLang="en-US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</a:t>
          </a:r>
          <a:r>
            <a:rPr kumimoji="1" lang="en-US" altLang="ja-JP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C.</a:t>
          </a:r>
          <a:r>
            <a:rPr kumimoji="1" lang="ja-JP" altLang="en-US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認定審査料（認定事業者のみ対象）＞</a:t>
          </a:r>
        </a:p>
      </xdr:txBody>
    </xdr:sp>
    <xdr:clientData/>
  </xdr:twoCellAnchor>
  <xdr:oneCellAnchor>
    <xdr:from>
      <xdr:col>15</xdr:col>
      <xdr:colOff>20683</xdr:colOff>
      <xdr:row>7</xdr:row>
      <xdr:rowOff>1641565</xdr:rowOff>
    </xdr:from>
    <xdr:ext cx="3345180" cy="498713"/>
    <xdr:pic>
      <xdr:nvPicPr>
        <xdr:cNvPr id="8" name="図 7">
          <a:extLst>
            <a:ext uri="{FF2B5EF4-FFF2-40B4-BE49-F238E27FC236}">
              <a16:creationId xmlns:a16="http://schemas.microsoft.com/office/drawing/2014/main" id="{3DE2A29E-C57E-45ED-8F3E-4FDE9351F4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5" t="85750" r="6215" b="3539"/>
        <a:stretch/>
      </xdr:blipFill>
      <xdr:spPr bwMode="auto">
        <a:xfrm>
          <a:off x="8313783" y="3171915"/>
          <a:ext cx="3345180" cy="498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72888</xdr:colOff>
      <xdr:row>6</xdr:row>
      <xdr:rowOff>36286</xdr:rowOff>
    </xdr:from>
    <xdr:to>
      <xdr:col>10</xdr:col>
      <xdr:colOff>734785</xdr:colOff>
      <xdr:row>8</xdr:row>
      <xdr:rowOff>476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7E82FD1-000A-4249-A898-2A197B6276FB}"/>
            </a:ext>
          </a:extLst>
        </xdr:cNvPr>
        <xdr:cNvSpPr/>
      </xdr:nvSpPr>
      <xdr:spPr>
        <a:xfrm>
          <a:off x="281531" y="1378857"/>
          <a:ext cx="6222683" cy="2440690"/>
        </a:xfrm>
        <a:prstGeom prst="roundRect">
          <a:avLst>
            <a:gd name="adj" fmla="val 19501"/>
          </a:avLst>
        </a:prstGeom>
        <a:solidFill>
          <a:sysClr val="window" lastClr="FFFFFF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0" rIns="108000" bIns="0" rtlCol="0" anchor="ctr"/>
        <a:lstStyle/>
        <a:p>
          <a:pPr algn="l"/>
          <a:r>
            <a:rPr lang="en-US" altLang="ja-JP" sz="14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4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ご利用方法</a:t>
          </a:r>
          <a:r>
            <a:rPr lang="en-US" altLang="ja-JP" sz="14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4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400" b="1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 i="0" u="none" strike="noStrike">
              <a:solidFill>
                <a:srgbClr val="C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手数料試算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で以下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つの申請内容を選択することで手数料が試算できます。</a:t>
          </a:r>
          <a:endParaRPr lang="en-US" altLang="ja-JP" sz="11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/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</a:t>
          </a:r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審査種別</a:t>
          </a:r>
        </a:p>
        <a:p>
          <a:pPr marL="0" indent="0"/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</a:t>
          </a:r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国際</a:t>
          </a:r>
          <a:r>
            <a:rPr lang="en-US" altLang="ja-JP" sz="11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MRA</a:t>
          </a:r>
          <a:r>
            <a:rPr lang="ja-JP" altLang="ja-JP" sz="11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対応</a:t>
          </a:r>
        </a:p>
        <a:p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</a:t>
          </a:r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en-US" sz="11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校正手法の区分数</a:t>
          </a:r>
          <a:endParaRPr lang="en-US" altLang="ja-JP" sz="1100" b="1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en-US" altLang="ja-JP" sz="11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 </a:t>
          </a:r>
          <a:r>
            <a:rPr lang="en-US" altLang="ja-JP" sz="11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</a:t>
          </a:r>
          <a:r>
            <a:rPr lang="en-US" altLang="ja-JP" sz="11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en-US" sz="11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審査場所（</a:t>
          </a:r>
          <a:r>
            <a:rPr lang="en-US" altLang="ja-JP" sz="11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lang="ja-JP" altLang="en-US" sz="11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つの審査で現地と遠隔の両方を実施する場合、「現地」を選択ください。）</a:t>
          </a:r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ja-JP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校</a:t>
          </a:r>
          <a:endParaRPr lang="en-US" altLang="ja-JP" sz="1100" b="1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en-US" sz="1100" b="1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審査員数（必要に応じて）</a:t>
          </a:r>
          <a:endParaRPr lang="en-US" altLang="ja-JP" sz="1100" b="1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* 上記以外のセルは編集できません。</a:t>
          </a:r>
          <a:endParaRPr lang="en-US" altLang="ja-JP" sz="11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 i="0" u="none" strike="noStrike">
              <a:solidFill>
                <a:srgbClr val="C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手数料試算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の算出詳細については、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 i="0" u="none" strike="noStrike">
              <a:solidFill>
                <a:srgbClr val="0066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手数料試算詳細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の該当審査種別の列をご確認ください。</a:t>
          </a:r>
          <a:r>
            <a:rPr lang="ja-JP" altLang="en-US" sz="1100" b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 b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19</xdr:col>
      <xdr:colOff>403412</xdr:colOff>
      <xdr:row>1</xdr:row>
      <xdr:rowOff>89648</xdr:rowOff>
    </xdr:from>
    <xdr:to>
      <xdr:col>31</xdr:col>
      <xdr:colOff>519954</xdr:colOff>
      <xdr:row>7</xdr:row>
      <xdr:rowOff>1611269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07F11E6-0D18-4C66-ACCF-81F186712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76062" y="210298"/>
          <a:ext cx="6180792" cy="2931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65313</xdr:colOff>
      <xdr:row>18</xdr:row>
      <xdr:rowOff>0</xdr:rowOff>
    </xdr:from>
    <xdr:to>
      <xdr:col>12</xdr:col>
      <xdr:colOff>0</xdr:colOff>
      <xdr:row>38</xdr:row>
      <xdr:rowOff>207600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05A80A0-2304-4D3F-84D0-71BDD05857C7}"/>
            </a:ext>
          </a:extLst>
        </xdr:cNvPr>
        <xdr:cNvSpPr/>
      </xdr:nvSpPr>
      <xdr:spPr>
        <a:xfrm>
          <a:off x="1665513" y="5301343"/>
          <a:ext cx="5116287" cy="4932000"/>
        </a:xfrm>
        <a:prstGeom prst="roundRect">
          <a:avLst>
            <a:gd name="adj" fmla="val 7908"/>
          </a:avLst>
        </a:prstGeom>
        <a:noFill/>
        <a:ln w="285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153452</xdr:colOff>
      <xdr:row>17</xdr:row>
      <xdr:rowOff>54634</xdr:rowOff>
    </xdr:from>
    <xdr:to>
      <xdr:col>6</xdr:col>
      <xdr:colOff>477281</xdr:colOff>
      <xdr:row>18</xdr:row>
      <xdr:rowOff>139148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0BA6785-FF64-4B4A-816A-2D815A0A4D9A}"/>
            </a:ext>
          </a:extLst>
        </xdr:cNvPr>
        <xdr:cNvSpPr txBox="1"/>
      </xdr:nvSpPr>
      <xdr:spPr>
        <a:xfrm>
          <a:off x="1840738" y="5116491"/>
          <a:ext cx="1608343" cy="324000"/>
        </a:xfrm>
        <a:prstGeom prst="roundRect">
          <a:avLst>
            <a:gd name="adj" fmla="val 50000"/>
          </a:avLst>
        </a:prstGeom>
        <a:solidFill>
          <a:schemeClr val="accent1">
            <a:lumMod val="75000"/>
          </a:schemeClr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0" rIns="0" bIns="180000" rtlCol="0" anchor="ctr"/>
        <a:lstStyle/>
        <a:p>
          <a:pPr algn="ctr"/>
          <a:r>
            <a:rPr kumimoji="1" lang="ja-JP" altLang="ja-JP" sz="1200">
              <a:solidFill>
                <a:schemeClr val="bg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en-US" altLang="ja-JP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A. </a:t>
          </a:r>
          <a:r>
            <a:rPr kumimoji="1" lang="ja-JP" altLang="en-US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法令手数料＞</a:t>
          </a:r>
        </a:p>
      </xdr:txBody>
    </xdr:sp>
    <xdr:clientData/>
  </xdr:twoCellAnchor>
  <xdr:twoCellAnchor>
    <xdr:from>
      <xdr:col>12</xdr:col>
      <xdr:colOff>51644</xdr:colOff>
      <xdr:row>18</xdr:row>
      <xdr:rowOff>0</xdr:rowOff>
    </xdr:from>
    <xdr:to>
      <xdr:col>15</xdr:col>
      <xdr:colOff>39848</xdr:colOff>
      <xdr:row>38</xdr:row>
      <xdr:rowOff>207600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2D88AD8-E7A2-42A0-9118-B088CDB33EB7}"/>
            </a:ext>
          </a:extLst>
        </xdr:cNvPr>
        <xdr:cNvSpPr/>
      </xdr:nvSpPr>
      <xdr:spPr>
        <a:xfrm>
          <a:off x="6833444" y="5301343"/>
          <a:ext cx="1087661" cy="4932000"/>
        </a:xfrm>
        <a:prstGeom prst="roundRect">
          <a:avLst>
            <a:gd name="adj" fmla="val 22918"/>
          </a:avLst>
        </a:prstGeom>
        <a:noFill/>
        <a:ln w="285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165617</xdr:colOff>
      <xdr:row>17</xdr:row>
      <xdr:rowOff>54427</xdr:rowOff>
    </xdr:from>
    <xdr:to>
      <xdr:col>16</xdr:col>
      <xdr:colOff>78274</xdr:colOff>
      <xdr:row>18</xdr:row>
      <xdr:rowOff>138941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38C8016-3760-45B3-A75B-2E55073EAC39}"/>
            </a:ext>
          </a:extLst>
        </xdr:cNvPr>
        <xdr:cNvSpPr txBox="1"/>
      </xdr:nvSpPr>
      <xdr:spPr>
        <a:xfrm>
          <a:off x="6675274" y="5116284"/>
          <a:ext cx="1404000" cy="324000"/>
        </a:xfrm>
        <a:prstGeom prst="roundRect">
          <a:avLst>
            <a:gd name="adj" fmla="val 50000"/>
          </a:avLst>
        </a:prstGeom>
        <a:solidFill>
          <a:schemeClr val="accent1">
            <a:lumMod val="75000"/>
          </a:schemeClr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0" rIns="0" bIns="180000" rtlCol="0" anchor="ctr"/>
        <a:lstStyle/>
        <a:p>
          <a:pPr algn="ctr"/>
          <a:r>
            <a:rPr kumimoji="1" lang="ja-JP" altLang="en-US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</a:t>
          </a:r>
          <a:r>
            <a:rPr kumimoji="1" lang="en-US" altLang="ja-JP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B. </a:t>
          </a:r>
          <a:r>
            <a:rPr kumimoji="1" lang="ja-JP" altLang="en-US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登録免許税＞</a:t>
          </a:r>
        </a:p>
      </xdr:txBody>
    </xdr:sp>
    <xdr:clientData/>
  </xdr:twoCellAnchor>
  <xdr:twoCellAnchor>
    <xdr:from>
      <xdr:col>15</xdr:col>
      <xdr:colOff>108857</xdr:colOff>
      <xdr:row>18</xdr:row>
      <xdr:rowOff>0</xdr:rowOff>
    </xdr:from>
    <xdr:to>
      <xdr:col>39</xdr:col>
      <xdr:colOff>119743</xdr:colOff>
      <xdr:row>38</xdr:row>
      <xdr:rowOff>207600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89AA436-3557-4902-8950-5F1C9795E937}"/>
            </a:ext>
          </a:extLst>
        </xdr:cNvPr>
        <xdr:cNvSpPr/>
      </xdr:nvSpPr>
      <xdr:spPr>
        <a:xfrm>
          <a:off x="7990114" y="5301343"/>
          <a:ext cx="11974286" cy="4932000"/>
        </a:xfrm>
        <a:prstGeom prst="roundRect">
          <a:avLst>
            <a:gd name="adj" fmla="val 7908"/>
          </a:avLst>
        </a:prstGeom>
        <a:noFill/>
        <a:ln w="285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156936</xdr:colOff>
      <xdr:row>17</xdr:row>
      <xdr:rowOff>54427</xdr:rowOff>
    </xdr:from>
    <xdr:to>
      <xdr:col>22</xdr:col>
      <xdr:colOff>1143</xdr:colOff>
      <xdr:row>18</xdr:row>
      <xdr:rowOff>138941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F13C4B9-B631-4891-9E47-68EF647A335F}"/>
            </a:ext>
          </a:extLst>
        </xdr:cNvPr>
        <xdr:cNvSpPr txBox="1"/>
      </xdr:nvSpPr>
      <xdr:spPr>
        <a:xfrm>
          <a:off x="8201479" y="5116284"/>
          <a:ext cx="3099035" cy="324000"/>
        </a:xfrm>
        <a:prstGeom prst="roundRect">
          <a:avLst>
            <a:gd name="adj" fmla="val 50000"/>
          </a:avLst>
        </a:prstGeom>
        <a:solidFill>
          <a:schemeClr val="accent1">
            <a:lumMod val="75000"/>
          </a:schemeClr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0" rIns="0" bIns="180000" rtlCol="0" anchor="ctr"/>
        <a:lstStyle/>
        <a:p>
          <a:pPr algn="ctr"/>
          <a:r>
            <a:rPr kumimoji="1" lang="ja-JP" altLang="en-US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</a:t>
          </a:r>
          <a:r>
            <a:rPr kumimoji="1" lang="en-US" altLang="ja-JP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C.</a:t>
          </a:r>
          <a:r>
            <a:rPr kumimoji="1" lang="ja-JP" altLang="en-US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認定審査料（認定事業者のみ対象）＞</a:t>
          </a:r>
        </a:p>
      </xdr:txBody>
    </xdr:sp>
    <xdr:clientData/>
  </xdr:twoCellAnchor>
  <xdr:oneCellAnchor>
    <xdr:from>
      <xdr:col>15</xdr:col>
      <xdr:colOff>20683</xdr:colOff>
      <xdr:row>7</xdr:row>
      <xdr:rowOff>1641565</xdr:rowOff>
    </xdr:from>
    <xdr:ext cx="3345180" cy="498713"/>
    <xdr:pic>
      <xdr:nvPicPr>
        <xdr:cNvPr id="9" name="図 8">
          <a:extLst>
            <a:ext uri="{FF2B5EF4-FFF2-40B4-BE49-F238E27FC236}">
              <a16:creationId xmlns:a16="http://schemas.microsoft.com/office/drawing/2014/main" id="{CC2E8DAD-6FC8-4FA2-9A80-1BBF3055BD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5" t="85750" r="6215" b="3539"/>
        <a:stretch/>
      </xdr:blipFill>
      <xdr:spPr bwMode="auto">
        <a:xfrm>
          <a:off x="8178565" y="3187977"/>
          <a:ext cx="3345180" cy="498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320</xdr:colOff>
      <xdr:row>6</xdr:row>
      <xdr:rowOff>87086</xdr:rowOff>
    </xdr:from>
    <xdr:to>
      <xdr:col>10</xdr:col>
      <xdr:colOff>615950</xdr:colOff>
      <xdr:row>8</xdr:row>
      <xdr:rowOff>475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D4EDDE32-2061-4EE4-A4C5-81C37B7A8759}"/>
            </a:ext>
          </a:extLst>
        </xdr:cNvPr>
        <xdr:cNvSpPr/>
      </xdr:nvSpPr>
      <xdr:spPr>
        <a:xfrm>
          <a:off x="209870" y="1433286"/>
          <a:ext cx="6184580" cy="2212089"/>
        </a:xfrm>
        <a:prstGeom prst="roundRect">
          <a:avLst>
            <a:gd name="adj" fmla="val 19501"/>
          </a:avLst>
        </a:prstGeom>
        <a:solidFill>
          <a:sysClr val="window" lastClr="FFFFFF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0" rIns="108000" bIns="0" rtlCol="0" anchor="ctr"/>
        <a:lstStyle/>
        <a:p>
          <a:pPr algn="l"/>
          <a:r>
            <a:rPr lang="en-US" altLang="ja-JP" sz="14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4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ご利用方法</a:t>
          </a:r>
          <a:r>
            <a:rPr lang="en-US" altLang="ja-JP" sz="14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4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400" b="1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 i="0" u="none" strike="noStrike">
              <a:solidFill>
                <a:srgbClr val="C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手数料試算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で以下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つの申請内容を選択することで手数料が試算できます。</a:t>
          </a:r>
          <a:endParaRPr lang="en-US" altLang="ja-JP" sz="11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/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</a:t>
          </a:r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審査種別</a:t>
          </a:r>
        </a:p>
        <a:p>
          <a:pPr marL="0" indent="0"/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</a:t>
          </a:r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国際</a:t>
          </a:r>
          <a:r>
            <a:rPr lang="en-US" altLang="ja-JP" sz="11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MRA</a:t>
          </a:r>
          <a:r>
            <a:rPr lang="ja-JP" altLang="ja-JP" sz="11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対応</a:t>
          </a:r>
        </a:p>
        <a:p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</a:t>
          </a:r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en-US" sz="11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校正手法の区分数</a:t>
          </a:r>
          <a:endParaRPr lang="en-US" altLang="ja-JP" sz="1100" b="1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en-US" sz="1100" b="1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審査員数（必要に応じて）</a:t>
          </a:r>
          <a:endParaRPr lang="en-US" altLang="ja-JP" sz="1100" b="1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* 上記以外のセルは編集できません。</a:t>
          </a:r>
          <a:endParaRPr lang="en-US" altLang="ja-JP" sz="11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 i="0" u="none" strike="noStrike">
              <a:solidFill>
                <a:srgbClr val="C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手数料試算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の算出詳細については、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 i="0" u="none" strike="noStrike">
              <a:solidFill>
                <a:srgbClr val="0066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手数料試算詳細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の該当審査種別の列をご確認ください。</a:t>
          </a:r>
          <a:r>
            <a:rPr lang="ja-JP" altLang="en-US" sz="1100" b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 b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19</xdr:col>
      <xdr:colOff>403412</xdr:colOff>
      <xdr:row>1</xdr:row>
      <xdr:rowOff>89648</xdr:rowOff>
    </xdr:from>
    <xdr:to>
      <xdr:col>31</xdr:col>
      <xdr:colOff>519954</xdr:colOff>
      <xdr:row>7</xdr:row>
      <xdr:rowOff>1611269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CDABA4D-E3B8-4C4E-BE28-211B7B5EC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18059" y="212913"/>
          <a:ext cx="6078071" cy="29447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131444</xdr:colOff>
      <xdr:row>15</xdr:row>
      <xdr:rowOff>95251</xdr:rowOff>
    </xdr:from>
    <xdr:to>
      <xdr:col>25</xdr:col>
      <xdr:colOff>0</xdr:colOff>
      <xdr:row>31</xdr:row>
      <xdr:rowOff>133350</xdr:rowOff>
    </xdr:to>
    <xdr:sp macro="" textlink="">
      <xdr:nvSpPr>
        <xdr:cNvPr id="9" name="フローチャート: 代替処理 8">
          <a:extLst>
            <a:ext uri="{FF2B5EF4-FFF2-40B4-BE49-F238E27FC236}">
              <a16:creationId xmlns:a16="http://schemas.microsoft.com/office/drawing/2014/main" id="{A662303B-E106-44E9-A263-802A4F223768}"/>
            </a:ext>
          </a:extLst>
        </xdr:cNvPr>
        <xdr:cNvSpPr/>
      </xdr:nvSpPr>
      <xdr:spPr>
        <a:xfrm>
          <a:off x="131444" y="952501"/>
          <a:ext cx="12574906" cy="2781299"/>
        </a:xfrm>
        <a:prstGeom prst="flowChartAlternateProcess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552449</xdr:colOff>
      <xdr:row>35</xdr:row>
      <xdr:rowOff>0</xdr:rowOff>
    </xdr:from>
    <xdr:to>
      <xdr:col>24</xdr:col>
      <xdr:colOff>598170</xdr:colOff>
      <xdr:row>46</xdr:row>
      <xdr:rowOff>57150</xdr:rowOff>
    </xdr:to>
    <xdr:sp macro="" textlink="">
      <xdr:nvSpPr>
        <xdr:cNvPr id="10" name="フローチャート: 代替処理 9">
          <a:extLst>
            <a:ext uri="{FF2B5EF4-FFF2-40B4-BE49-F238E27FC236}">
              <a16:creationId xmlns:a16="http://schemas.microsoft.com/office/drawing/2014/main" id="{66423FCD-FB0F-4677-9077-25B89C04BD05}"/>
            </a:ext>
          </a:extLst>
        </xdr:cNvPr>
        <xdr:cNvSpPr/>
      </xdr:nvSpPr>
      <xdr:spPr>
        <a:xfrm>
          <a:off x="5086349" y="4629150"/>
          <a:ext cx="8294371" cy="1943100"/>
        </a:xfrm>
        <a:prstGeom prst="flowChartAlternateProcess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253365</xdr:colOff>
      <xdr:row>21</xdr:row>
      <xdr:rowOff>59056</xdr:rowOff>
    </xdr:from>
    <xdr:to>
      <xdr:col>12</xdr:col>
      <xdr:colOff>68579</xdr:colOff>
      <xdr:row>25</xdr:row>
      <xdr:rowOff>169546</xdr:rowOff>
    </xdr:to>
    <xdr:sp macro="" textlink="">
      <xdr:nvSpPr>
        <xdr:cNvPr id="12" name="フローチャート: 代替処理 11">
          <a:extLst>
            <a:ext uri="{FF2B5EF4-FFF2-40B4-BE49-F238E27FC236}">
              <a16:creationId xmlns:a16="http://schemas.microsoft.com/office/drawing/2014/main" id="{D1E0BEC9-656B-480B-94FF-2EA043A92C33}"/>
            </a:ext>
          </a:extLst>
        </xdr:cNvPr>
        <xdr:cNvSpPr/>
      </xdr:nvSpPr>
      <xdr:spPr>
        <a:xfrm>
          <a:off x="253365" y="2287906"/>
          <a:ext cx="6492239" cy="796290"/>
        </a:xfrm>
        <a:prstGeom prst="flowChartAlternateProcess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1390650</xdr:colOff>
      <xdr:row>26</xdr:row>
      <xdr:rowOff>22857</xdr:rowOff>
    </xdr:from>
    <xdr:to>
      <xdr:col>8</xdr:col>
      <xdr:colOff>550547</xdr:colOff>
      <xdr:row>42</xdr:row>
      <xdr:rowOff>80006</xdr:rowOff>
    </xdr:to>
    <xdr:sp macro="" textlink="">
      <xdr:nvSpPr>
        <xdr:cNvPr id="13" name="矢印: 折線 12">
          <a:extLst>
            <a:ext uri="{FF2B5EF4-FFF2-40B4-BE49-F238E27FC236}">
              <a16:creationId xmlns:a16="http://schemas.microsoft.com/office/drawing/2014/main" id="{FF358F9E-2AD4-4B4D-9E75-4F4D25D7FE3C}"/>
            </a:ext>
          </a:extLst>
        </xdr:cNvPr>
        <xdr:cNvSpPr/>
      </xdr:nvSpPr>
      <xdr:spPr>
        <a:xfrm rot="16200000">
          <a:off x="2123124" y="2433633"/>
          <a:ext cx="2628899" cy="3293747"/>
        </a:xfrm>
        <a:prstGeom prst="bentArrow">
          <a:avLst>
            <a:gd name="adj1" fmla="val 11846"/>
            <a:gd name="adj2" fmla="val 12806"/>
            <a:gd name="adj3" fmla="val 17571"/>
            <a:gd name="adj4" fmla="val 4375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3</xdr:col>
      <xdr:colOff>85726</xdr:colOff>
      <xdr:row>40</xdr:row>
      <xdr:rowOff>133350</xdr:rowOff>
    </xdr:from>
    <xdr:ext cx="1956434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626B89D-22C7-44C5-808B-107697654C92}"/>
            </a:ext>
          </a:extLst>
        </xdr:cNvPr>
        <xdr:cNvSpPr txBox="1"/>
      </xdr:nvSpPr>
      <xdr:spPr>
        <a:xfrm>
          <a:off x="2952751" y="5105400"/>
          <a:ext cx="195643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bg1"/>
              </a:solidFill>
            </a:rPr>
            <a:t>認定事業者の場合、</a:t>
          </a:r>
          <a:r>
            <a:rPr kumimoji="1" lang="en-US" altLang="ja-JP" sz="1100">
              <a:solidFill>
                <a:schemeClr val="bg1"/>
              </a:solidFill>
            </a:rPr>
            <a:t>2</a:t>
          </a:r>
          <a:r>
            <a:rPr kumimoji="1" lang="ja-JP" altLang="en-US" sz="1100">
              <a:solidFill>
                <a:schemeClr val="bg1"/>
              </a:solidFill>
            </a:rPr>
            <a:t>年後</a:t>
          </a:r>
          <a:endParaRPr kumimoji="1" lang="en-US" altLang="ja-JP" sz="1100">
            <a:solidFill>
              <a:schemeClr val="bg1"/>
            </a:solidFill>
          </a:endParaRPr>
        </a:p>
      </xdr:txBody>
    </xdr:sp>
    <xdr:clientData/>
  </xdr:oneCellAnchor>
  <xdr:twoCellAnchor>
    <xdr:from>
      <xdr:col>19</xdr:col>
      <xdr:colOff>293370</xdr:colOff>
      <xdr:row>31</xdr:row>
      <xdr:rowOff>131443</xdr:rowOff>
    </xdr:from>
    <xdr:to>
      <xdr:col>24</xdr:col>
      <xdr:colOff>177165</xdr:colOff>
      <xdr:row>35</xdr:row>
      <xdr:rowOff>93344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2989DD9A-5230-4759-A750-A40C57DA43ED}"/>
            </a:ext>
          </a:extLst>
        </xdr:cNvPr>
        <xdr:cNvSpPr/>
      </xdr:nvSpPr>
      <xdr:spPr>
        <a:xfrm>
          <a:off x="10666095" y="5274943"/>
          <a:ext cx="2293620" cy="647701"/>
        </a:xfrm>
        <a:prstGeom prst="downArrow">
          <a:avLst>
            <a:gd name="adj1" fmla="val 58299"/>
            <a:gd name="adj2" fmla="val 28432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認定事業者の場合、</a:t>
          </a:r>
          <a:r>
            <a:rPr kumimoji="1" lang="en-US" altLang="ja-JP" sz="1100"/>
            <a:t>2</a:t>
          </a:r>
          <a:r>
            <a:rPr kumimoji="1" lang="ja-JP" altLang="en-US" sz="1100"/>
            <a:t>年後</a:t>
          </a:r>
        </a:p>
      </xdr:txBody>
    </xdr:sp>
    <xdr:clientData/>
  </xdr:twoCellAnchor>
  <xdr:twoCellAnchor>
    <xdr:from>
      <xdr:col>11</xdr:col>
      <xdr:colOff>379095</xdr:colOff>
      <xdr:row>19</xdr:row>
      <xdr:rowOff>116206</xdr:rowOff>
    </xdr:from>
    <xdr:to>
      <xdr:col>12</xdr:col>
      <xdr:colOff>133350</xdr:colOff>
      <xdr:row>22</xdr:row>
      <xdr:rowOff>11433</xdr:rowOff>
    </xdr:to>
    <xdr:sp macro="" textlink="">
      <xdr:nvSpPr>
        <xdr:cNvPr id="2" name="矢印: U ターン 1">
          <a:extLst>
            <a:ext uri="{FF2B5EF4-FFF2-40B4-BE49-F238E27FC236}">
              <a16:creationId xmlns:a16="http://schemas.microsoft.com/office/drawing/2014/main" id="{DD751C5B-88DE-4AA3-B9AB-1327C1433A03}"/>
            </a:ext>
          </a:extLst>
        </xdr:cNvPr>
        <xdr:cNvSpPr/>
      </xdr:nvSpPr>
      <xdr:spPr>
        <a:xfrm rot="5400000">
          <a:off x="6528434" y="2129792"/>
          <a:ext cx="409577" cy="154305"/>
        </a:xfrm>
        <a:prstGeom prst="uturnArrow">
          <a:avLst>
            <a:gd name="adj1" fmla="val 25000"/>
            <a:gd name="adj2" fmla="val 25000"/>
            <a:gd name="adj3" fmla="val 25000"/>
            <a:gd name="adj4" fmla="val 32389"/>
            <a:gd name="adj5" fmla="val 7500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266700</xdr:colOff>
      <xdr:row>8</xdr:row>
      <xdr:rowOff>74295</xdr:rowOff>
    </xdr:from>
    <xdr:to>
      <xdr:col>1</xdr:col>
      <xdr:colOff>1657350</xdr:colOff>
      <xdr:row>14</xdr:row>
      <xdr:rowOff>40005</xdr:rowOff>
    </xdr:to>
    <xdr:sp macro="" textlink="">
      <xdr:nvSpPr>
        <xdr:cNvPr id="19" name="矢印: 右 18">
          <a:extLst>
            <a:ext uri="{FF2B5EF4-FFF2-40B4-BE49-F238E27FC236}">
              <a16:creationId xmlns:a16="http://schemas.microsoft.com/office/drawing/2014/main" id="{AF293ACE-948E-45AE-9B29-1FBD997D48EF}"/>
            </a:ext>
          </a:extLst>
        </xdr:cNvPr>
        <xdr:cNvSpPr/>
      </xdr:nvSpPr>
      <xdr:spPr>
        <a:xfrm>
          <a:off x="266700" y="1274445"/>
          <a:ext cx="1790700" cy="994410"/>
        </a:xfrm>
        <a:prstGeom prst="rightArrow">
          <a:avLst>
            <a:gd name="adj1" fmla="val 78215"/>
            <a:gd name="adj2" fmla="val 26926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手順１：</a:t>
          </a:r>
          <a:endParaRPr kumimoji="1" lang="en-US" altLang="ja-JP" sz="1100" b="1"/>
        </a:p>
        <a:p>
          <a:pPr algn="l"/>
          <a:r>
            <a:rPr kumimoji="1" lang="ja-JP" altLang="en-US" sz="1100" b="1"/>
            <a:t>①～③より、算出したい内容を選ぶ。</a:t>
          </a:r>
        </a:p>
      </xdr:txBody>
    </xdr:sp>
    <xdr:clientData/>
  </xdr:twoCellAnchor>
  <xdr:twoCellAnchor>
    <xdr:from>
      <xdr:col>1</xdr:col>
      <xdr:colOff>1659254</xdr:colOff>
      <xdr:row>7</xdr:row>
      <xdr:rowOff>83819</xdr:rowOff>
    </xdr:from>
    <xdr:to>
      <xdr:col>9</xdr:col>
      <xdr:colOff>91440</xdr:colOff>
      <xdr:row>15</xdr:row>
      <xdr:rowOff>11429</xdr:rowOff>
    </xdr:to>
    <xdr:sp macro="" textlink="">
      <xdr:nvSpPr>
        <xdr:cNvPr id="23" name="矢印: 右 22">
          <a:extLst>
            <a:ext uri="{FF2B5EF4-FFF2-40B4-BE49-F238E27FC236}">
              <a16:creationId xmlns:a16="http://schemas.microsoft.com/office/drawing/2014/main" id="{23795DCE-28CB-4486-937A-6E070A467AF6}"/>
            </a:ext>
          </a:extLst>
        </xdr:cNvPr>
        <xdr:cNvSpPr/>
      </xdr:nvSpPr>
      <xdr:spPr>
        <a:xfrm>
          <a:off x="2059304" y="1112519"/>
          <a:ext cx="3242311" cy="1299210"/>
        </a:xfrm>
        <a:prstGeom prst="rightArrow">
          <a:avLst>
            <a:gd name="adj1" fmla="val 71634"/>
            <a:gd name="adj2" fmla="val 27914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手順２：</a:t>
          </a:r>
          <a:b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選択した内容について、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JCSS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登録区分のうち「校正手法の区分の呼称」の数を記入。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（黄色セル（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列）に数字が入力できる。）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9</xdr:col>
      <xdr:colOff>91440</xdr:colOff>
      <xdr:row>6</xdr:row>
      <xdr:rowOff>1905</xdr:rowOff>
    </xdr:from>
    <xdr:to>
      <xdr:col>24</xdr:col>
      <xdr:colOff>381000</xdr:colOff>
      <xdr:row>15</xdr:row>
      <xdr:rowOff>150495</xdr:rowOff>
    </xdr:to>
    <xdr:sp macro="" textlink="">
      <xdr:nvSpPr>
        <xdr:cNvPr id="24" name="矢印: 右 23">
          <a:extLst>
            <a:ext uri="{FF2B5EF4-FFF2-40B4-BE49-F238E27FC236}">
              <a16:creationId xmlns:a16="http://schemas.microsoft.com/office/drawing/2014/main" id="{BF84E038-8A6E-4ED8-ACAB-6A14DA65D1DD}"/>
            </a:ext>
          </a:extLst>
        </xdr:cNvPr>
        <xdr:cNvSpPr/>
      </xdr:nvSpPr>
      <xdr:spPr>
        <a:xfrm>
          <a:off x="5301615" y="1030605"/>
          <a:ext cx="7861935" cy="1691640"/>
        </a:xfrm>
        <a:prstGeom prst="rightArrow">
          <a:avLst>
            <a:gd name="adj1" fmla="val 61458"/>
            <a:gd name="adj2" fmla="val 27914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手順３：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計算結果が表示される。</a:t>
          </a:r>
          <a:b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・登録事業者（非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MRA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）は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左（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列）の赤字、</a:t>
          </a:r>
          <a:b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・認定事業者（国際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MRA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対応）は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右（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列）の赤字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が審査手数料額となる。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→　認定事業者のみ、手順４：へ進む。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40005</xdr:colOff>
      <xdr:row>31</xdr:row>
      <xdr:rowOff>161925</xdr:rowOff>
    </xdr:from>
    <xdr:to>
      <xdr:col>20</xdr:col>
      <xdr:colOff>163830</xdr:colOff>
      <xdr:row>41</xdr:row>
      <xdr:rowOff>114300</xdr:rowOff>
    </xdr:to>
    <xdr:sp macro="" textlink="">
      <xdr:nvSpPr>
        <xdr:cNvPr id="25" name="矢印: 右 24">
          <a:extLst>
            <a:ext uri="{FF2B5EF4-FFF2-40B4-BE49-F238E27FC236}">
              <a16:creationId xmlns:a16="http://schemas.microsoft.com/office/drawing/2014/main" id="{37E1E573-B9EA-42AF-8FA0-4EFC8A9CDEB3}"/>
            </a:ext>
          </a:extLst>
        </xdr:cNvPr>
        <xdr:cNvSpPr/>
      </xdr:nvSpPr>
      <xdr:spPr>
        <a:xfrm>
          <a:off x="3821430" y="5305425"/>
          <a:ext cx="7019925" cy="1666875"/>
        </a:xfrm>
        <a:prstGeom prst="rightArrow">
          <a:avLst>
            <a:gd name="adj1" fmla="val 66305"/>
            <a:gd name="adj2" fmla="val 27914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手順４：</a:t>
          </a:r>
          <a:b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審査チームの人数を記入。（黄色セル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数字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が入力できる。）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右の赤字（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　が審査手数料額となる。</a:t>
          </a:r>
          <a:endParaRPr kumimoji="1" lang="en-US" altLang="ja-JP" sz="1100" b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!!</a:t>
          </a:r>
          <a:r>
            <a:rPr kumimoji="1" lang="ja-JP" altLang="ja-JP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</a:t>
          </a:r>
          <a:r>
            <a:rPr kumimoji="1" lang="en-US" altLang="ja-JP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!!</a:t>
          </a:r>
        </a:p>
        <a:p>
          <a:r>
            <a:rPr kumimoji="1"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審査チームの人数は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IAJapan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により指定されます。事業者が決めることはできません。</a:t>
          </a:r>
          <a:endParaRPr kumimoji="1" lang="en-US" altLang="ja-JP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通常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区分の場合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2-3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名、認定取得区分が多いほど加算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され、認定範囲により異なります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b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ja-JP" altLang="ja-JP">
            <a:effectLst/>
          </a:endParaRPr>
        </a:p>
      </xdr:txBody>
    </xdr:sp>
    <xdr:clientData/>
  </xdr:twoCellAnchor>
  <xdr:twoCellAnchor>
    <xdr:from>
      <xdr:col>10</xdr:col>
      <xdr:colOff>681993</xdr:colOff>
      <xdr:row>11</xdr:row>
      <xdr:rowOff>21672</xdr:rowOff>
    </xdr:from>
    <xdr:to>
      <xdr:col>12</xdr:col>
      <xdr:colOff>369366</xdr:colOff>
      <xdr:row>16</xdr:row>
      <xdr:rowOff>97155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B8553407-4FF4-4C9B-ADE1-3CDB518832BD}"/>
            </a:ext>
          </a:extLst>
        </xdr:cNvPr>
        <xdr:cNvCxnSpPr>
          <a:stCxn id="28" idx="3"/>
        </xdr:cNvCxnSpPr>
      </xdr:nvCxnSpPr>
      <xdr:spPr>
        <a:xfrm flipH="1">
          <a:off x="6216018" y="1907622"/>
          <a:ext cx="830373" cy="93273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339090</xdr:colOff>
      <xdr:row>34</xdr:row>
      <xdr:rowOff>74295</xdr:rowOff>
    </xdr:from>
    <xdr:to>
      <xdr:col>15</xdr:col>
      <xdr:colOff>188595</xdr:colOff>
      <xdr:row>36</xdr:row>
      <xdr:rowOff>36195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E2BDDE73-6676-4F60-8E4B-94F15D797CA5}"/>
            </a:ext>
          </a:extLst>
        </xdr:cNvPr>
        <xdr:cNvSpPr/>
      </xdr:nvSpPr>
      <xdr:spPr>
        <a:xfrm>
          <a:off x="7825740" y="5903595"/>
          <a:ext cx="1097280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207645</xdr:colOff>
      <xdr:row>9</xdr:row>
      <xdr:rowOff>139065</xdr:rowOff>
    </xdr:from>
    <xdr:to>
      <xdr:col>13</xdr:col>
      <xdr:colOff>554355</xdr:colOff>
      <xdr:row>11</xdr:row>
      <xdr:rowOff>59055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A6792C65-243F-4FF4-8E37-E3CEBC9D28D4}"/>
            </a:ext>
          </a:extLst>
        </xdr:cNvPr>
        <xdr:cNvSpPr/>
      </xdr:nvSpPr>
      <xdr:spPr>
        <a:xfrm>
          <a:off x="6884670" y="1682115"/>
          <a:ext cx="1156335" cy="2628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37523</xdr:colOff>
      <xdr:row>36</xdr:row>
      <xdr:rowOff>2382</xdr:rowOff>
    </xdr:from>
    <xdr:to>
      <xdr:col>21</xdr:col>
      <xdr:colOff>110490</xdr:colOff>
      <xdr:row>40</xdr:row>
      <xdr:rowOff>1905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26457A92-83BA-4917-8F1C-AC938CB3BB41}"/>
            </a:ext>
          </a:extLst>
        </xdr:cNvPr>
        <xdr:cNvCxnSpPr>
          <a:stCxn id="27" idx="5"/>
        </xdr:cNvCxnSpPr>
      </xdr:nvCxnSpPr>
      <xdr:spPr>
        <a:xfrm>
          <a:off x="8771948" y="6174582"/>
          <a:ext cx="2206567" cy="68532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12</xdr:row>
      <xdr:rowOff>161925</xdr:rowOff>
    </xdr:from>
    <xdr:to>
      <xdr:col>6</xdr:col>
      <xdr:colOff>45720</xdr:colOff>
      <xdr:row>19</xdr:row>
      <xdr:rowOff>7620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E7CB94C7-9FD6-4AE4-A494-87FED2E67D52}"/>
            </a:ext>
          </a:extLst>
        </xdr:cNvPr>
        <xdr:cNvCxnSpPr/>
      </xdr:nvCxnSpPr>
      <xdr:spPr>
        <a:xfrm>
          <a:off x="2286000" y="2047875"/>
          <a:ext cx="1750695" cy="1045845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72391</xdr:colOff>
      <xdr:row>35</xdr:row>
      <xdr:rowOff>142875</xdr:rowOff>
    </xdr:from>
    <xdr:to>
      <xdr:col>17</xdr:col>
      <xdr:colOff>123825</xdr:colOff>
      <xdr:row>41</xdr:row>
      <xdr:rowOff>19050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8D37728E-9FFB-42D3-9571-7B3F20E865FB}"/>
            </a:ext>
          </a:extLst>
        </xdr:cNvPr>
        <xdr:cNvCxnSpPr/>
      </xdr:nvCxnSpPr>
      <xdr:spPr>
        <a:xfrm>
          <a:off x="6349366" y="5972175"/>
          <a:ext cx="3280409" cy="904875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810618</xdr:colOff>
      <xdr:row>12</xdr:row>
      <xdr:rowOff>95823</xdr:rowOff>
    </xdr:from>
    <xdr:to>
      <xdr:col>21</xdr:col>
      <xdr:colOff>552450</xdr:colOff>
      <xdr:row>16</xdr:row>
      <xdr:rowOff>1905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A5F25F7D-6B9C-443B-A1B0-D464469F0A6A}"/>
            </a:ext>
          </a:extLst>
        </xdr:cNvPr>
        <xdr:cNvCxnSpPr>
          <a:stCxn id="33" idx="5"/>
        </xdr:cNvCxnSpPr>
      </xdr:nvCxnSpPr>
      <xdr:spPr>
        <a:xfrm>
          <a:off x="8297268" y="2153223"/>
          <a:ext cx="3123207" cy="59188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626745</xdr:colOff>
      <xdr:row>11</xdr:row>
      <xdr:rowOff>15240</xdr:rowOff>
    </xdr:from>
    <xdr:to>
      <xdr:col>13</xdr:col>
      <xdr:colOff>981075</xdr:colOff>
      <xdr:row>12</xdr:row>
      <xdr:rowOff>139065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8869FD7D-BF3F-4F60-A7CA-42CAAFCEB709}"/>
            </a:ext>
          </a:extLst>
        </xdr:cNvPr>
        <xdr:cNvSpPr/>
      </xdr:nvSpPr>
      <xdr:spPr>
        <a:xfrm>
          <a:off x="7303770" y="1901190"/>
          <a:ext cx="1163955" cy="2952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te.go.jp/data/00015186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ite.go.jp/data/000128043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ite.go.jp/data/0001006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A494C-BD67-46B9-A29C-4E3B49BB1BEB}">
  <sheetPr>
    <pageSetUpPr fitToPage="1"/>
  </sheetPr>
  <dimension ref="A1:AM45"/>
  <sheetViews>
    <sheetView showGridLines="0" tabSelected="1" zoomScale="70" zoomScaleNormal="70" zoomScaleSheetLayoutView="70" workbookViewId="0">
      <selection activeCell="N8" sqref="N8"/>
    </sheetView>
  </sheetViews>
  <sheetFormatPr defaultColWidth="8.81640625" defaultRowHeight="17.5" x14ac:dyDescent="0.2"/>
  <cols>
    <col min="1" max="1" width="1.81640625" style="119" customWidth="1"/>
    <col min="2" max="2" width="1.1796875" style="119" customWidth="1"/>
    <col min="3" max="3" width="20.1796875" style="119" customWidth="1"/>
    <col min="4" max="4" width="2" style="119" customWidth="1"/>
    <col min="5" max="5" width="17.453125" style="119" customWidth="1"/>
    <col min="6" max="6" width="1.81640625" style="66" customWidth="1"/>
    <col min="7" max="7" width="16.81640625" style="119" customWidth="1"/>
    <col min="8" max="8" width="1.81640625" style="66" customWidth="1"/>
    <col min="9" max="9" width="15.81640625" style="119" customWidth="1"/>
    <col min="10" max="10" width="3.81640625" style="66" customWidth="1"/>
    <col min="11" max="11" width="13.81640625" style="119" customWidth="1"/>
    <col min="12" max="12" width="3.81640625" style="119" customWidth="1"/>
    <col min="13" max="13" width="1.81640625" style="119" customWidth="1"/>
    <col min="14" max="14" width="12.81640625" style="119" customWidth="1"/>
    <col min="15" max="15" width="3.1796875" style="119" customWidth="1"/>
    <col min="16" max="16" width="1.81640625" style="119" customWidth="1"/>
    <col min="17" max="17" width="2" style="120" customWidth="1"/>
    <col min="18" max="18" width="15.453125" style="119" customWidth="1"/>
    <col min="19" max="19" width="1.81640625" style="66" customWidth="1"/>
    <col min="20" max="20" width="14.81640625" style="119" customWidth="1"/>
    <col min="21" max="21" width="4.453125" style="66" customWidth="1"/>
    <col min="22" max="22" width="9.1796875" style="119" customWidth="1"/>
    <col min="23" max="23" width="1.81640625" style="66" customWidth="1"/>
    <col min="24" max="24" width="9.81640625" style="119" customWidth="1"/>
    <col min="25" max="25" width="1.81640625" style="66" customWidth="1"/>
    <col min="26" max="26" width="9.81640625" style="119" customWidth="1"/>
    <col min="27" max="27" width="3" style="66" customWidth="1"/>
    <col min="28" max="28" width="11.1796875" style="119" customWidth="1"/>
    <col min="29" max="29" width="4.453125" style="119" customWidth="1"/>
    <col min="30" max="30" width="13.453125" style="119" customWidth="1"/>
    <col min="31" max="31" width="2.81640625" style="120" customWidth="1"/>
    <col min="32" max="32" width="10.1796875" style="119" customWidth="1"/>
    <col min="33" max="33" width="1.81640625" style="66" customWidth="1"/>
    <col min="34" max="34" width="10.1796875" style="119" customWidth="1"/>
    <col min="35" max="35" width="1.81640625" style="66" customWidth="1"/>
    <col min="36" max="36" width="15" style="119" customWidth="1"/>
    <col min="37" max="37" width="3" style="66" customWidth="1"/>
    <col min="38" max="38" width="12.81640625" style="119" customWidth="1"/>
    <col min="39" max="39" width="5.1796875" style="119" customWidth="1"/>
    <col min="40" max="16384" width="8.81640625" style="119"/>
  </cols>
  <sheetData>
    <row r="1" spans="1:39" ht="9.65" customHeight="1" x14ac:dyDescent="0.2">
      <c r="Q1" s="119"/>
      <c r="S1" s="119"/>
      <c r="U1" s="119"/>
      <c r="W1" s="119"/>
      <c r="Y1" s="119"/>
      <c r="AA1" s="119"/>
      <c r="AE1" s="119"/>
      <c r="AG1" s="119"/>
      <c r="AI1" s="119"/>
      <c r="AK1" s="119"/>
    </row>
    <row r="2" spans="1:39" ht="36" customHeight="1" x14ac:dyDescent="0.2">
      <c r="B2" s="93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P2" s="360" t="s">
        <v>1</v>
      </c>
      <c r="Q2" s="361"/>
      <c r="R2" s="361"/>
      <c r="S2" s="361"/>
      <c r="T2" s="114"/>
      <c r="U2" s="115"/>
      <c r="V2" s="114"/>
      <c r="W2" s="115"/>
      <c r="X2" s="114"/>
      <c r="Y2" s="115"/>
      <c r="Z2" s="114"/>
      <c r="AA2" s="115"/>
      <c r="AB2" s="115"/>
      <c r="AC2" s="115"/>
      <c r="AD2" s="116"/>
      <c r="AE2" s="115"/>
      <c r="AF2" s="117"/>
      <c r="AG2" s="119"/>
      <c r="AI2" s="119"/>
      <c r="AK2" s="119"/>
    </row>
    <row r="3" spans="1:39" ht="8.5" customHeight="1" x14ac:dyDescent="0.2">
      <c r="A3" s="215"/>
      <c r="B3" s="323"/>
      <c r="C3" s="322"/>
      <c r="D3" s="322"/>
      <c r="E3" s="81"/>
      <c r="F3" s="322"/>
      <c r="G3" s="81"/>
      <c r="H3" s="322"/>
      <c r="I3" s="81"/>
      <c r="J3" s="322"/>
      <c r="K3" s="322"/>
      <c r="L3" s="322"/>
      <c r="M3" s="318"/>
      <c r="P3" s="317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316"/>
      <c r="AG3" s="119"/>
      <c r="AI3" s="119"/>
      <c r="AK3" s="119"/>
    </row>
    <row r="4" spans="1:39" s="216" customFormat="1" ht="18.649999999999999" customHeight="1" x14ac:dyDescent="0.2">
      <c r="B4" s="96" t="s">
        <v>2</v>
      </c>
      <c r="E4" s="78"/>
      <c r="G4" s="78"/>
      <c r="I4" s="78"/>
      <c r="M4" s="320"/>
      <c r="P4" s="317"/>
      <c r="Q4" s="119"/>
      <c r="R4" s="119"/>
      <c r="S4" s="119"/>
      <c r="T4" s="66"/>
      <c r="U4" s="119"/>
      <c r="V4" s="66"/>
      <c r="W4" s="119"/>
      <c r="X4" s="66"/>
      <c r="Y4" s="119"/>
      <c r="Z4" s="66"/>
      <c r="AA4" s="119"/>
      <c r="AB4" s="119"/>
      <c r="AC4" s="119"/>
      <c r="AD4" s="120"/>
      <c r="AE4" s="119"/>
      <c r="AF4" s="316"/>
      <c r="AG4" s="119"/>
      <c r="AH4" s="119"/>
      <c r="AI4" s="119"/>
      <c r="AJ4" s="119"/>
      <c r="AK4" s="119"/>
      <c r="AL4" s="119"/>
    </row>
    <row r="5" spans="1:39" s="79" customFormat="1" ht="18.649999999999999" customHeight="1" x14ac:dyDescent="0.2">
      <c r="B5" s="325"/>
      <c r="C5" s="362" t="s">
        <v>3</v>
      </c>
      <c r="D5" s="362"/>
      <c r="E5" s="362"/>
      <c r="F5" s="362"/>
      <c r="G5" s="362"/>
      <c r="I5" s="80"/>
      <c r="M5" s="320"/>
      <c r="P5" s="317"/>
      <c r="Q5" s="321"/>
      <c r="R5" s="119"/>
      <c r="S5" s="119"/>
      <c r="T5" s="66"/>
      <c r="U5" s="119"/>
      <c r="V5" s="66"/>
      <c r="W5" s="119"/>
      <c r="X5" s="66"/>
      <c r="Y5" s="119"/>
      <c r="Z5" s="66"/>
      <c r="AA5" s="321"/>
      <c r="AB5" s="119"/>
      <c r="AC5" s="119"/>
      <c r="AD5" s="120"/>
      <c r="AE5" s="119"/>
      <c r="AF5" s="316"/>
      <c r="AG5" s="119"/>
      <c r="AH5" s="119"/>
      <c r="AI5" s="119"/>
      <c r="AJ5" s="119"/>
    </row>
    <row r="6" spans="1:39" ht="15" customHeight="1" x14ac:dyDescent="0.2">
      <c r="B6" s="97" t="s">
        <v>4</v>
      </c>
      <c r="E6" s="66"/>
      <c r="F6" s="119"/>
      <c r="G6" s="66"/>
      <c r="H6" s="119"/>
      <c r="I6" s="66"/>
      <c r="J6" s="119"/>
      <c r="M6" s="320"/>
      <c r="P6" s="317"/>
      <c r="Q6" s="119"/>
      <c r="S6" s="119"/>
      <c r="U6" s="119"/>
      <c r="W6" s="119"/>
      <c r="Y6" s="119"/>
      <c r="AA6" s="119"/>
      <c r="AE6" s="119"/>
      <c r="AF6" s="316"/>
      <c r="AG6" s="119"/>
    </row>
    <row r="7" spans="1:39" ht="15" customHeight="1" x14ac:dyDescent="0.2">
      <c r="B7" s="319"/>
      <c r="E7" s="66"/>
      <c r="F7" s="119"/>
      <c r="G7" s="66"/>
      <c r="H7" s="119"/>
      <c r="I7" s="66"/>
      <c r="J7" s="119"/>
      <c r="M7" s="318"/>
      <c r="P7" s="317"/>
      <c r="Q7" s="119"/>
      <c r="S7" s="119"/>
      <c r="T7" s="66"/>
      <c r="U7" s="119"/>
      <c r="V7" s="66"/>
      <c r="W7" s="119"/>
      <c r="X7" s="66"/>
      <c r="Y7" s="119"/>
      <c r="Z7" s="66"/>
      <c r="AA7" s="119"/>
      <c r="AD7" s="120"/>
      <c r="AE7" s="119"/>
      <c r="AF7" s="316"/>
      <c r="AG7" s="119"/>
    </row>
    <row r="8" spans="1:39" ht="180" customHeight="1" x14ac:dyDescent="0.2">
      <c r="B8" s="319"/>
      <c r="E8" s="66"/>
      <c r="F8" s="119"/>
      <c r="G8" s="66"/>
      <c r="H8" s="119"/>
      <c r="I8" s="66"/>
      <c r="J8" s="119"/>
      <c r="M8" s="318"/>
      <c r="P8" s="317"/>
      <c r="Q8" s="119"/>
      <c r="S8" s="119"/>
      <c r="T8" s="66"/>
      <c r="U8" s="119"/>
      <c r="V8" s="66"/>
      <c r="W8" s="119"/>
      <c r="X8" s="66"/>
      <c r="Y8" s="119"/>
      <c r="Z8" s="66"/>
      <c r="AA8" s="119"/>
      <c r="AD8" s="120"/>
      <c r="AE8" s="119"/>
      <c r="AF8" s="316"/>
      <c r="AG8" s="119"/>
    </row>
    <row r="9" spans="1:39" ht="6.65" customHeight="1" x14ac:dyDescent="0.2">
      <c r="B9" s="315"/>
      <c r="C9" s="314"/>
      <c r="D9" s="314"/>
      <c r="E9" s="98"/>
      <c r="F9" s="314"/>
      <c r="G9" s="98"/>
      <c r="H9" s="314"/>
      <c r="I9" s="98"/>
      <c r="J9" s="314"/>
      <c r="K9" s="314"/>
      <c r="L9" s="314"/>
      <c r="M9" s="313"/>
      <c r="P9" s="312"/>
      <c r="Q9" s="310"/>
      <c r="R9" s="310"/>
      <c r="S9" s="310"/>
      <c r="T9" s="118"/>
      <c r="U9" s="310"/>
      <c r="V9" s="118"/>
      <c r="W9" s="310"/>
      <c r="X9" s="118"/>
      <c r="Y9" s="310"/>
      <c r="Z9" s="118"/>
      <c r="AA9" s="310"/>
      <c r="AB9" s="310"/>
      <c r="AC9" s="310"/>
      <c r="AD9" s="311"/>
      <c r="AE9" s="310"/>
      <c r="AF9" s="309"/>
      <c r="AG9" s="119"/>
    </row>
    <row r="10" spans="1:39" ht="17.5" customHeight="1" x14ac:dyDescent="0.2">
      <c r="E10" s="66"/>
      <c r="F10" s="119"/>
      <c r="G10" s="66"/>
      <c r="H10" s="119"/>
      <c r="I10" s="66"/>
      <c r="J10" s="119"/>
      <c r="Q10" s="119"/>
      <c r="S10" s="119"/>
      <c r="T10" s="66"/>
      <c r="U10" s="119"/>
      <c r="V10" s="66"/>
      <c r="W10" s="119"/>
      <c r="X10" s="66"/>
      <c r="Y10" s="119"/>
      <c r="Z10" s="66"/>
      <c r="AA10" s="119"/>
      <c r="AD10" s="120"/>
      <c r="AE10" s="119"/>
      <c r="AG10" s="119"/>
    </row>
    <row r="11" spans="1:39" ht="7.4" customHeight="1" thickBot="1" x14ac:dyDescent="0.25">
      <c r="B11" s="293"/>
      <c r="C11" s="293"/>
      <c r="D11" s="293"/>
      <c r="E11" s="294"/>
      <c r="F11" s="293"/>
      <c r="G11" s="294"/>
      <c r="H11" s="293"/>
      <c r="I11" s="294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4"/>
      <c r="U11" s="293"/>
      <c r="V11" s="294"/>
      <c r="W11" s="293"/>
      <c r="X11" s="294"/>
      <c r="Y11" s="293"/>
      <c r="Z11" s="294"/>
      <c r="AA11" s="293"/>
      <c r="AB11" s="293"/>
      <c r="AC11" s="293"/>
      <c r="AD11" s="295"/>
      <c r="AE11" s="293"/>
      <c r="AF11" s="293"/>
      <c r="AG11" s="293"/>
      <c r="AH11" s="293"/>
      <c r="AI11" s="294"/>
      <c r="AJ11" s="293"/>
      <c r="AK11" s="294"/>
      <c r="AL11" s="293"/>
      <c r="AM11" s="293"/>
    </row>
    <row r="12" spans="1:39" ht="19.399999999999999" customHeight="1" thickTop="1" thickBot="1" x14ac:dyDescent="0.55000000000000004">
      <c r="A12" s="215"/>
      <c r="B12" s="363" t="s">
        <v>5</v>
      </c>
      <c r="C12" s="364"/>
      <c r="D12" s="340"/>
      <c r="H12" s="119"/>
      <c r="I12" s="92" t="s">
        <v>6</v>
      </c>
      <c r="J12" s="119"/>
      <c r="Q12" s="119"/>
      <c r="S12" s="119"/>
      <c r="U12" s="119"/>
      <c r="W12" s="119"/>
      <c r="Y12" s="119"/>
      <c r="AA12" s="119"/>
      <c r="AE12" s="119"/>
      <c r="AG12" s="119"/>
      <c r="AI12" s="119"/>
      <c r="AK12" s="119"/>
    </row>
    <row r="13" spans="1:39" ht="25.4" customHeight="1" thickTop="1" thickBot="1" x14ac:dyDescent="0.65">
      <c r="A13" s="338"/>
      <c r="B13" s="308"/>
      <c r="C13" s="324" t="s">
        <v>7</v>
      </c>
      <c r="D13" s="307"/>
      <c r="E13" s="324" t="s">
        <v>8</v>
      </c>
      <c r="F13" s="307"/>
      <c r="G13" s="324" t="s">
        <v>9</v>
      </c>
      <c r="H13" s="307"/>
      <c r="I13" s="324" t="s">
        <v>10</v>
      </c>
      <c r="J13" s="302"/>
      <c r="K13" s="307" t="s">
        <v>11</v>
      </c>
      <c r="L13" s="307"/>
      <c r="M13" s="306" t="s">
        <v>12</v>
      </c>
      <c r="N13" s="304"/>
      <c r="O13" s="303"/>
      <c r="P13" s="305"/>
      <c r="Q13" s="303"/>
      <c r="R13" s="303"/>
      <c r="S13" s="304"/>
      <c r="T13" s="303"/>
      <c r="U13" s="302"/>
      <c r="V13" s="303"/>
      <c r="W13" s="302"/>
      <c r="X13" s="304"/>
      <c r="Y13" s="302"/>
      <c r="Z13" s="303"/>
      <c r="AA13" s="302"/>
      <c r="AB13" s="303"/>
      <c r="AC13" s="302"/>
      <c r="AD13" s="335"/>
    </row>
    <row r="14" spans="1:39" ht="18.5" thickTop="1" thickBot="1" x14ac:dyDescent="0.65">
      <c r="A14" s="338"/>
      <c r="B14" s="301"/>
      <c r="C14" s="327" t="s">
        <v>56</v>
      </c>
      <c r="D14" s="110"/>
      <c r="E14" s="328" t="s">
        <v>56</v>
      </c>
      <c r="F14" s="109"/>
      <c r="G14" s="328" t="s">
        <v>56</v>
      </c>
      <c r="H14" s="109"/>
      <c r="I14" s="328" t="s">
        <v>56</v>
      </c>
      <c r="J14" s="67"/>
      <c r="K14" s="329">
        <f>IF(AND(C14="① 登録申請(初回)",E14="有"),AB21+K21,IF(AND(C14="① 登録申請(初回)",E14="無"),K21,IF(AND(C14="② 登録更新申請",E14="有"),K25+AB25,IF(AND(C14="② 登録更新申請",E14="無"),K25,IF(AND(C14="③ 区分追加登録申請",E14="有"),K29+AB29,IF(AND(C14="③ 区分追加登録申請",E14="無"),K29,IF(C14="④ 認定審査(登録(更新)審査を伴わない)",AL33,IF(C14="⑤ 認定維持審査申請",AL37,))))))))</f>
        <v>0</v>
      </c>
      <c r="L14" s="111" t="s">
        <v>13</v>
      </c>
      <c r="M14" s="300"/>
      <c r="N14" s="330" t="str">
        <f>IF(C14="① 登録申請(初回)","90,000", IF(C14="③ 区分追加登録申請", "15,000","なし"))</f>
        <v>なし</v>
      </c>
      <c r="O14" s="112" t="s">
        <v>13</v>
      </c>
      <c r="P14" s="82"/>
      <c r="Q14" s="82"/>
      <c r="R14" s="326">
        <v>2</v>
      </c>
      <c r="S14" s="82" t="s">
        <v>14</v>
      </c>
      <c r="T14" s="108"/>
      <c r="U14" s="82"/>
      <c r="V14" s="67"/>
      <c r="W14" s="300"/>
      <c r="X14" s="67"/>
      <c r="Y14" s="331"/>
      <c r="Z14" s="67"/>
      <c r="AA14" s="300"/>
      <c r="AB14" s="67"/>
      <c r="AC14" s="300"/>
      <c r="AD14" s="336"/>
    </row>
    <row r="15" spans="1:39" s="120" customFormat="1" ht="19.399999999999999" customHeight="1" thickTop="1" thickBot="1" x14ac:dyDescent="0.25">
      <c r="A15" s="339"/>
      <c r="B15" s="299"/>
      <c r="C15" s="297" t="s">
        <v>15</v>
      </c>
      <c r="D15" s="296"/>
      <c r="E15" s="296"/>
      <c r="F15" s="296"/>
      <c r="G15" s="296"/>
      <c r="H15" s="296"/>
      <c r="I15" s="333" t="s">
        <v>94</v>
      </c>
      <c r="J15" s="296"/>
      <c r="K15" s="341" t="s">
        <v>16</v>
      </c>
      <c r="L15" s="296"/>
      <c r="M15" s="334"/>
      <c r="N15" s="296"/>
      <c r="O15" s="296"/>
      <c r="P15" s="296"/>
      <c r="Q15" s="296"/>
      <c r="R15" s="297" t="s">
        <v>17</v>
      </c>
      <c r="S15" s="296"/>
      <c r="T15" s="296"/>
      <c r="U15" s="296"/>
      <c r="V15" s="296"/>
      <c r="W15" s="296"/>
      <c r="X15" s="296"/>
      <c r="Y15" s="296"/>
      <c r="Z15" s="296"/>
      <c r="AA15" s="296"/>
      <c r="AB15" s="333"/>
      <c r="AC15" s="334"/>
      <c r="AD15" s="337"/>
      <c r="AE15" s="176"/>
      <c r="AG15" s="66"/>
      <c r="AI15" s="66"/>
      <c r="AK15" s="66"/>
    </row>
    <row r="16" spans="1:39" ht="17.5" customHeight="1" thickTop="1" x14ac:dyDescent="0.2">
      <c r="E16" s="66"/>
      <c r="F16" s="119"/>
      <c r="G16" s="66"/>
      <c r="H16" s="119"/>
      <c r="I16" s="66"/>
      <c r="J16" s="119"/>
      <c r="Q16" s="119"/>
      <c r="S16" s="119"/>
      <c r="T16" s="66"/>
      <c r="U16" s="119"/>
      <c r="V16" s="66"/>
      <c r="W16" s="119"/>
      <c r="X16" s="66"/>
      <c r="Y16" s="119"/>
      <c r="Z16" s="66"/>
      <c r="AA16" s="119"/>
      <c r="AD16" s="120"/>
      <c r="AE16" s="119"/>
      <c r="AG16" s="119"/>
    </row>
    <row r="17" spans="1:39" ht="7.4" customHeight="1" thickBot="1" x14ac:dyDescent="0.25">
      <c r="B17" s="293"/>
      <c r="C17" s="293"/>
      <c r="D17" s="293"/>
      <c r="E17" s="294"/>
      <c r="F17" s="293"/>
      <c r="G17" s="294"/>
      <c r="H17" s="293"/>
      <c r="I17" s="294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4"/>
      <c r="U17" s="293"/>
      <c r="V17" s="294"/>
      <c r="W17" s="293"/>
      <c r="X17" s="294"/>
      <c r="Y17" s="293"/>
      <c r="Z17" s="294"/>
      <c r="AA17" s="293"/>
      <c r="AB17" s="293"/>
      <c r="AC17" s="293"/>
      <c r="AD17" s="295"/>
      <c r="AE17" s="293"/>
      <c r="AF17" s="293"/>
      <c r="AG17" s="293"/>
      <c r="AH17" s="293"/>
      <c r="AI17" s="294"/>
      <c r="AJ17" s="293"/>
      <c r="AK17" s="294"/>
      <c r="AL17" s="293"/>
      <c r="AM17" s="293"/>
    </row>
    <row r="18" spans="1:39" ht="18.649999999999999" customHeight="1" thickTop="1" thickBot="1" x14ac:dyDescent="0.25">
      <c r="A18" s="215"/>
      <c r="B18" s="365" t="s">
        <v>18</v>
      </c>
      <c r="C18" s="366"/>
    </row>
    <row r="19" spans="1:39" ht="19.399999999999999" customHeight="1" thickTop="1" thickBot="1" x14ac:dyDescent="0.25">
      <c r="E19" s="292"/>
      <c r="G19" s="288"/>
      <c r="H19" s="76"/>
      <c r="I19" s="290"/>
      <c r="J19" s="76"/>
      <c r="K19" s="291"/>
      <c r="L19" s="291"/>
      <c r="M19" s="290"/>
      <c r="N19" s="290"/>
      <c r="O19" s="290"/>
      <c r="P19" s="290"/>
      <c r="Q19" s="290"/>
      <c r="R19" s="288"/>
      <c r="S19" s="76"/>
      <c r="T19" s="288"/>
      <c r="U19" s="75"/>
      <c r="V19" s="288"/>
      <c r="W19" s="75"/>
      <c r="X19" s="288"/>
      <c r="Y19" s="75"/>
      <c r="Z19" s="288"/>
      <c r="AA19" s="75"/>
      <c r="AB19" s="289"/>
      <c r="AC19" s="288"/>
      <c r="AE19" s="176"/>
    </row>
    <row r="20" spans="1:39" s="83" customFormat="1" ht="18.649999999999999" customHeight="1" thickTop="1" thickBot="1" x14ac:dyDescent="0.65">
      <c r="B20" s="367" t="s">
        <v>19</v>
      </c>
      <c r="C20" s="368"/>
      <c r="D20" s="285"/>
      <c r="E20" s="283" t="s">
        <v>20</v>
      </c>
      <c r="F20" s="284"/>
      <c r="G20" s="283" t="s">
        <v>21</v>
      </c>
      <c r="H20" s="284"/>
      <c r="I20" s="284" t="s">
        <v>22</v>
      </c>
      <c r="J20" s="284"/>
      <c r="K20" s="287" t="s">
        <v>23</v>
      </c>
      <c r="L20" s="286"/>
      <c r="M20" s="285"/>
      <c r="N20" s="285"/>
      <c r="O20" s="285"/>
      <c r="P20" s="285"/>
      <c r="Q20" s="285"/>
      <c r="R20" s="284"/>
      <c r="S20" s="283"/>
      <c r="T20" s="282"/>
      <c r="U20" s="283"/>
      <c r="V20" s="282"/>
      <c r="W20" s="281"/>
      <c r="X20" s="282"/>
      <c r="Y20" s="283"/>
      <c r="Z20" s="282"/>
      <c r="AA20" s="281"/>
      <c r="AB20" s="280" t="s">
        <v>24</v>
      </c>
      <c r="AC20" s="279"/>
      <c r="AD20" s="86"/>
      <c r="AG20" s="87"/>
      <c r="AI20" s="84"/>
      <c r="AK20" s="84"/>
    </row>
    <row r="21" spans="1:39" ht="18.5" thickTop="1" thickBot="1" x14ac:dyDescent="0.25">
      <c r="B21" s="369"/>
      <c r="C21" s="370"/>
      <c r="D21" s="278"/>
      <c r="E21" s="277">
        <v>183500</v>
      </c>
      <c r="F21" s="64" t="s">
        <v>25</v>
      </c>
      <c r="G21" s="277">
        <v>81500</v>
      </c>
      <c r="H21" s="68" t="s">
        <v>26</v>
      </c>
      <c r="I21" s="276" t="str">
        <f>G14</f>
        <v>選択してください</v>
      </c>
      <c r="J21" s="99" t="s">
        <v>27</v>
      </c>
      <c r="K21" s="275" t="str">
        <f>IFERROR(E21+G21*I21, "０")</f>
        <v>０</v>
      </c>
      <c r="L21" s="274" t="s">
        <v>28</v>
      </c>
      <c r="M21" s="273"/>
      <c r="N21" s="266">
        <v>90000</v>
      </c>
      <c r="O21" s="272" t="s">
        <v>13</v>
      </c>
      <c r="P21" s="271"/>
      <c r="Q21" s="270"/>
      <c r="R21" s="269" t="s">
        <v>29</v>
      </c>
      <c r="S21" s="100" t="s">
        <v>30</v>
      </c>
      <c r="T21" s="269">
        <f>68749*1.15</f>
        <v>79061.349999999991</v>
      </c>
      <c r="U21" s="100" t="s">
        <v>31</v>
      </c>
      <c r="V21" s="268">
        <f>ROUND(T21,-2)</f>
        <v>79100</v>
      </c>
      <c r="W21" s="100" t="s">
        <v>25</v>
      </c>
      <c r="X21" s="267">
        <f>V21*0.1</f>
        <v>7910</v>
      </c>
      <c r="Y21" s="100" t="s">
        <v>30</v>
      </c>
      <c r="Z21" s="267">
        <f>V21+X21</f>
        <v>87010</v>
      </c>
      <c r="AA21" s="100" t="s">
        <v>31</v>
      </c>
      <c r="AB21" s="266">
        <f>ROUNDDOWN(Z21,0)</f>
        <v>87010</v>
      </c>
      <c r="AC21" s="265" t="s">
        <v>28</v>
      </c>
      <c r="AF21" s="193"/>
    </row>
    <row r="22" spans="1:39" s="89" customFormat="1" ht="18.5" thickTop="1" thickBot="1" x14ac:dyDescent="0.25">
      <c r="B22" s="371"/>
      <c r="C22" s="372"/>
      <c r="D22" s="264"/>
      <c r="E22" s="263"/>
      <c r="F22" s="262"/>
      <c r="G22" s="263"/>
      <c r="H22" s="262"/>
      <c r="I22" s="256"/>
      <c r="J22" s="260"/>
      <c r="K22" s="255"/>
      <c r="L22" s="255"/>
      <c r="M22" s="261"/>
      <c r="N22" s="261"/>
      <c r="O22" s="261"/>
      <c r="P22" s="261"/>
      <c r="Q22" s="261"/>
      <c r="R22" s="260" t="s">
        <v>32</v>
      </c>
      <c r="S22" s="256"/>
      <c r="T22" s="258" t="s">
        <v>33</v>
      </c>
      <c r="U22" s="256"/>
      <c r="V22" s="259"/>
      <c r="W22" s="258"/>
      <c r="X22" s="258" t="s">
        <v>34</v>
      </c>
      <c r="Y22" s="256"/>
      <c r="Z22" s="257" t="s">
        <v>35</v>
      </c>
      <c r="AA22" s="256"/>
      <c r="AB22" s="255"/>
      <c r="AC22" s="254"/>
      <c r="AD22" s="79"/>
      <c r="AF22" s="90"/>
      <c r="AG22" s="80"/>
      <c r="AI22" s="80"/>
      <c r="AK22" s="80"/>
    </row>
    <row r="23" spans="1:39" ht="18.649999999999999" customHeight="1" thickTop="1" thickBot="1" x14ac:dyDescent="0.25">
      <c r="E23" s="62"/>
      <c r="G23" s="62"/>
      <c r="I23" s="113"/>
      <c r="J23" s="78"/>
      <c r="K23" s="217"/>
      <c r="L23" s="217"/>
      <c r="M23" s="216"/>
      <c r="N23" s="216"/>
      <c r="O23" s="216"/>
      <c r="P23" s="216"/>
      <c r="Q23" s="179"/>
      <c r="R23" s="217"/>
      <c r="S23" s="101"/>
      <c r="T23" s="253"/>
      <c r="U23" s="101"/>
      <c r="V23" s="253"/>
      <c r="W23" s="102"/>
      <c r="X23" s="253"/>
      <c r="Y23" s="102"/>
      <c r="Z23" s="253"/>
      <c r="AA23" s="102"/>
      <c r="AB23" s="217"/>
      <c r="AC23" s="253"/>
      <c r="AF23" s="215"/>
    </row>
    <row r="24" spans="1:39" s="83" customFormat="1" ht="18.649999999999999" customHeight="1" thickTop="1" thickBot="1" x14ac:dyDescent="0.65">
      <c r="B24" s="373" t="s">
        <v>36</v>
      </c>
      <c r="C24" s="374"/>
      <c r="D24" s="252"/>
      <c r="E24" s="251" t="s">
        <v>20</v>
      </c>
      <c r="F24" s="250"/>
      <c r="G24" s="251" t="s">
        <v>21</v>
      </c>
      <c r="H24" s="250"/>
      <c r="I24" s="249" t="s">
        <v>22</v>
      </c>
      <c r="J24" s="248"/>
      <c r="K24" s="245" t="s">
        <v>23</v>
      </c>
      <c r="L24" s="247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5" t="s">
        <v>24</v>
      </c>
      <c r="AC24" s="244"/>
      <c r="AD24" s="86"/>
      <c r="AF24" s="88"/>
      <c r="AG24" s="84"/>
      <c r="AI24" s="84"/>
      <c r="AK24" s="84"/>
    </row>
    <row r="25" spans="1:39" ht="18.5" thickTop="1" thickBot="1" x14ac:dyDescent="0.25">
      <c r="B25" s="375"/>
      <c r="C25" s="376"/>
      <c r="D25" s="243"/>
      <c r="E25" s="242">
        <v>129600</v>
      </c>
      <c r="F25" s="65" t="s">
        <v>25</v>
      </c>
      <c r="G25" s="242">
        <v>74100</v>
      </c>
      <c r="H25" s="69" t="s">
        <v>26</v>
      </c>
      <c r="I25" s="241" t="str">
        <f>G14</f>
        <v>選択してください</v>
      </c>
      <c r="J25" s="104" t="s">
        <v>27</v>
      </c>
      <c r="K25" s="240" t="str">
        <f>IFERROR(E25+G25*I25, "０")</f>
        <v>０</v>
      </c>
      <c r="L25" s="239" t="s">
        <v>28</v>
      </c>
      <c r="M25" s="237"/>
      <c r="N25" s="238" t="s">
        <v>37</v>
      </c>
      <c r="O25" s="237"/>
      <c r="P25" s="105"/>
      <c r="Q25" s="236"/>
      <c r="R25" s="235" t="s">
        <v>29</v>
      </c>
      <c r="S25" s="103" t="s">
        <v>30</v>
      </c>
      <c r="T25" s="235">
        <f>68749*1.15</f>
        <v>79061.349999999991</v>
      </c>
      <c r="U25" s="103" t="s">
        <v>31</v>
      </c>
      <c r="V25" s="234">
        <f>ROUND(T25,-2)</f>
        <v>79100</v>
      </c>
      <c r="W25" s="103" t="s">
        <v>25</v>
      </c>
      <c r="X25" s="233">
        <f>V25*0.1</f>
        <v>7910</v>
      </c>
      <c r="Y25" s="103" t="s">
        <v>30</v>
      </c>
      <c r="Z25" s="233">
        <f>V25+X25</f>
        <v>87010</v>
      </c>
      <c r="AA25" s="103" t="s">
        <v>31</v>
      </c>
      <c r="AB25" s="232">
        <f>ROUNDDOWN(Z25,0)</f>
        <v>87010</v>
      </c>
      <c r="AC25" s="231" t="s">
        <v>28</v>
      </c>
      <c r="AF25" s="193"/>
    </row>
    <row r="26" spans="1:39" s="89" customFormat="1" ht="18.5" thickTop="1" thickBot="1" x14ac:dyDescent="0.25">
      <c r="B26" s="377"/>
      <c r="C26" s="378"/>
      <c r="D26" s="230"/>
      <c r="E26" s="229"/>
      <c r="F26" s="228"/>
      <c r="G26" s="229"/>
      <c r="H26" s="228"/>
      <c r="I26" s="222"/>
      <c r="J26" s="227"/>
      <c r="K26" s="221"/>
      <c r="L26" s="221"/>
      <c r="M26" s="226"/>
      <c r="N26" s="226"/>
      <c r="O26" s="226"/>
      <c r="P26" s="226"/>
      <c r="Q26" s="226"/>
      <c r="R26" s="224" t="s">
        <v>32</v>
      </c>
      <c r="S26" s="222"/>
      <c r="T26" s="224" t="s">
        <v>33</v>
      </c>
      <c r="U26" s="222"/>
      <c r="V26" s="225"/>
      <c r="W26" s="222"/>
      <c r="X26" s="224" t="s">
        <v>34</v>
      </c>
      <c r="Y26" s="222"/>
      <c r="Z26" s="223" t="s">
        <v>35</v>
      </c>
      <c r="AA26" s="222"/>
      <c r="AB26" s="221"/>
      <c r="AC26" s="220"/>
      <c r="AD26" s="79"/>
      <c r="AF26" s="90"/>
      <c r="AG26" s="80"/>
      <c r="AI26" s="80"/>
      <c r="AK26" s="80"/>
    </row>
    <row r="27" spans="1:39" ht="18.649999999999999" customHeight="1" thickTop="1" thickBot="1" x14ac:dyDescent="0.25">
      <c r="E27" s="62"/>
      <c r="G27" s="62"/>
      <c r="I27" s="113"/>
      <c r="J27" s="78"/>
      <c r="K27" s="217"/>
      <c r="L27" s="217"/>
      <c r="M27" s="219"/>
      <c r="N27" s="216"/>
      <c r="O27" s="219"/>
      <c r="P27" s="219"/>
      <c r="Q27" s="218"/>
      <c r="R27" s="217"/>
      <c r="S27" s="101"/>
      <c r="T27" s="217"/>
      <c r="U27" s="101"/>
      <c r="V27" s="217"/>
      <c r="W27" s="101"/>
      <c r="X27" s="217"/>
      <c r="Y27" s="101"/>
      <c r="Z27" s="217"/>
      <c r="AA27" s="101"/>
      <c r="AB27" s="217"/>
      <c r="AC27" s="216"/>
      <c r="AF27" s="215"/>
    </row>
    <row r="28" spans="1:39" s="83" customFormat="1" ht="18.649999999999999" customHeight="1" thickTop="1" thickBot="1" x14ac:dyDescent="0.65">
      <c r="B28" s="342" t="s">
        <v>38</v>
      </c>
      <c r="C28" s="343"/>
      <c r="D28" s="214"/>
      <c r="E28" s="214"/>
      <c r="F28" s="214"/>
      <c r="G28" s="214" t="s">
        <v>21</v>
      </c>
      <c r="H28" s="213"/>
      <c r="I28" s="210" t="s">
        <v>22</v>
      </c>
      <c r="J28" s="211"/>
      <c r="K28" s="212" t="s">
        <v>23</v>
      </c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0"/>
      <c r="AB28" s="209" t="s">
        <v>24</v>
      </c>
      <c r="AC28" s="208"/>
      <c r="AD28" s="86"/>
      <c r="AE28" s="85"/>
      <c r="AG28" s="84"/>
      <c r="AI28" s="84"/>
      <c r="AK28" s="84"/>
    </row>
    <row r="29" spans="1:39" ht="18.5" thickTop="1" thickBot="1" x14ac:dyDescent="0.25">
      <c r="B29" s="344"/>
      <c r="C29" s="345"/>
      <c r="D29" s="207"/>
      <c r="E29" s="63"/>
      <c r="F29" s="70"/>
      <c r="G29" s="206">
        <v>81500</v>
      </c>
      <c r="H29" s="70" t="s">
        <v>26</v>
      </c>
      <c r="I29" s="205" t="str">
        <f>G14</f>
        <v>選択してください</v>
      </c>
      <c r="J29" s="106" t="s">
        <v>27</v>
      </c>
      <c r="K29" s="204" t="str">
        <f>IFERROR(E29+G29*I29, "０")</f>
        <v>０</v>
      </c>
      <c r="L29" s="203" t="s">
        <v>28</v>
      </c>
      <c r="M29" s="202"/>
      <c r="N29" s="195">
        <v>15000</v>
      </c>
      <c r="O29" s="201" t="s">
        <v>13</v>
      </c>
      <c r="P29" s="200"/>
      <c r="Q29" s="199"/>
      <c r="R29" s="198" t="s">
        <v>29</v>
      </c>
      <c r="S29" s="107" t="s">
        <v>30</v>
      </c>
      <c r="T29" s="198">
        <f>68749*1.15</f>
        <v>79061.349999999991</v>
      </c>
      <c r="U29" s="107" t="s">
        <v>31</v>
      </c>
      <c r="V29" s="197">
        <f>ROUND(T29,-2)</f>
        <v>79100</v>
      </c>
      <c r="W29" s="107" t="s">
        <v>25</v>
      </c>
      <c r="X29" s="196">
        <f>V29*0.1</f>
        <v>7910</v>
      </c>
      <c r="Y29" s="107" t="s">
        <v>30</v>
      </c>
      <c r="Z29" s="196">
        <f>V29+X29</f>
        <v>87010</v>
      </c>
      <c r="AA29" s="107" t="s">
        <v>31</v>
      </c>
      <c r="AB29" s="195">
        <f>ROUNDDOWN(Z29,0)</f>
        <v>87010</v>
      </c>
      <c r="AC29" s="194" t="s">
        <v>28</v>
      </c>
      <c r="AF29" s="193"/>
    </row>
    <row r="30" spans="1:39" s="89" customFormat="1" ht="18.5" thickTop="1" thickBot="1" x14ac:dyDescent="0.25">
      <c r="B30" s="346"/>
      <c r="C30" s="347"/>
      <c r="D30" s="192"/>
      <c r="E30" s="191"/>
      <c r="F30" s="190"/>
      <c r="G30" s="191"/>
      <c r="H30" s="190"/>
      <c r="I30" s="187"/>
      <c r="J30" s="187"/>
      <c r="K30" s="182"/>
      <c r="L30" s="182"/>
      <c r="M30" s="188"/>
      <c r="N30" s="189"/>
      <c r="O30" s="189"/>
      <c r="P30" s="189"/>
      <c r="Q30" s="188"/>
      <c r="R30" s="185" t="s">
        <v>32</v>
      </c>
      <c r="S30" s="187"/>
      <c r="T30" s="185" t="s">
        <v>33</v>
      </c>
      <c r="U30" s="183"/>
      <c r="V30" s="186"/>
      <c r="W30" s="183"/>
      <c r="X30" s="185" t="s">
        <v>34</v>
      </c>
      <c r="Y30" s="183"/>
      <c r="Z30" s="184" t="s">
        <v>35</v>
      </c>
      <c r="AA30" s="183"/>
      <c r="AB30" s="182"/>
      <c r="AC30" s="181"/>
      <c r="AD30" s="79"/>
      <c r="AF30" s="90"/>
      <c r="AG30" s="91"/>
      <c r="AI30" s="80"/>
      <c r="AK30" s="80"/>
    </row>
    <row r="31" spans="1:39" s="120" customFormat="1" ht="18.649999999999999" customHeight="1" thickTop="1" thickBot="1" x14ac:dyDescent="0.25">
      <c r="E31" s="74"/>
      <c r="F31" s="66"/>
      <c r="G31" s="176"/>
      <c r="H31" s="66"/>
      <c r="I31" s="180"/>
      <c r="J31" s="78"/>
      <c r="K31" s="177"/>
      <c r="L31" s="177"/>
      <c r="M31" s="179"/>
      <c r="N31" s="179"/>
      <c r="O31" s="179"/>
      <c r="P31" s="179"/>
      <c r="Q31" s="179"/>
      <c r="R31" s="178" t="s">
        <v>39</v>
      </c>
      <c r="S31" s="78"/>
      <c r="T31" s="177"/>
      <c r="U31" s="101"/>
      <c r="V31" s="177"/>
      <c r="W31" s="101"/>
      <c r="X31" s="101"/>
      <c r="Y31" s="101"/>
      <c r="Z31" s="177"/>
      <c r="AA31" s="101"/>
      <c r="AB31" s="177"/>
      <c r="AC31" s="177"/>
      <c r="AD31" s="119"/>
      <c r="AE31" s="176"/>
      <c r="AG31" s="66"/>
      <c r="AI31" s="66"/>
      <c r="AK31" s="66"/>
    </row>
    <row r="32" spans="1:39" s="83" customFormat="1" ht="18.649999999999999" customHeight="1" thickTop="1" thickBot="1" x14ac:dyDescent="0.55000000000000004">
      <c r="B32" s="348" t="s">
        <v>40</v>
      </c>
      <c r="C32" s="349"/>
      <c r="D32" s="172"/>
      <c r="E32" s="173"/>
      <c r="F32" s="175"/>
      <c r="G32" s="174"/>
      <c r="H32" s="175"/>
      <c r="I32" s="172"/>
      <c r="J32" s="175"/>
      <c r="K32" s="174"/>
      <c r="L32" s="174"/>
      <c r="M32" s="172"/>
      <c r="N32" s="172"/>
      <c r="O32" s="172"/>
      <c r="P32" s="172"/>
      <c r="Q32" s="172"/>
      <c r="R32" s="173" t="s">
        <v>41</v>
      </c>
      <c r="S32" s="175"/>
      <c r="T32" s="175" t="s">
        <v>42</v>
      </c>
      <c r="U32" s="175"/>
      <c r="V32" s="173"/>
      <c r="W32" s="175"/>
      <c r="X32" s="173" t="s">
        <v>43</v>
      </c>
      <c r="Y32" s="173"/>
      <c r="Z32" s="174"/>
      <c r="AA32" s="173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1" t="s">
        <v>93</v>
      </c>
      <c r="AM32" s="170"/>
    </row>
    <row r="33" spans="2:39" ht="18.5" thickTop="1" thickBot="1" x14ac:dyDescent="0.25">
      <c r="B33" s="350"/>
      <c r="C33" s="351"/>
      <c r="D33" s="167"/>
      <c r="E33" s="169" t="s">
        <v>45</v>
      </c>
      <c r="F33" s="71"/>
      <c r="G33" s="167"/>
      <c r="H33" s="71"/>
      <c r="I33" s="167"/>
      <c r="J33" s="71"/>
      <c r="K33" s="167"/>
      <c r="L33" s="167"/>
      <c r="M33" s="167"/>
      <c r="N33" s="168" t="s">
        <v>46</v>
      </c>
      <c r="O33" s="167"/>
      <c r="P33" s="60"/>
      <c r="Q33" s="163"/>
      <c r="R33" s="161">
        <v>175374</v>
      </c>
      <c r="S33" s="71" t="s">
        <v>25</v>
      </c>
      <c r="T33" s="161">
        <v>42741</v>
      </c>
      <c r="U33" s="71" t="s">
        <v>47</v>
      </c>
      <c r="V33" s="165">
        <f>R14</f>
        <v>2</v>
      </c>
      <c r="W33" s="71" t="s">
        <v>25</v>
      </c>
      <c r="X33" s="161">
        <v>28312</v>
      </c>
      <c r="Y33" s="71" t="s">
        <v>26</v>
      </c>
      <c r="Z33" s="166">
        <f>IF(I14="遠隔",0,R14)</f>
        <v>2</v>
      </c>
      <c r="AA33" s="71" t="s">
        <v>48</v>
      </c>
      <c r="AB33" s="165">
        <v>1.1499999999999999</v>
      </c>
      <c r="AC33" s="61" t="s">
        <v>30</v>
      </c>
      <c r="AD33" s="164">
        <f>(R33+T33*2*V33+X33*Z33)*AB33</f>
        <v>463406.3</v>
      </c>
      <c r="AE33" s="163" t="s">
        <v>31</v>
      </c>
      <c r="AF33" s="162">
        <f>ROUND(AD33,-2)</f>
        <v>463400</v>
      </c>
      <c r="AG33" s="71" t="s">
        <v>25</v>
      </c>
      <c r="AH33" s="161">
        <f>AF33*0.1</f>
        <v>46340</v>
      </c>
      <c r="AI33" s="71" t="s">
        <v>30</v>
      </c>
      <c r="AJ33" s="161">
        <f>AF33+AH33</f>
        <v>509740</v>
      </c>
      <c r="AK33" s="71" t="s">
        <v>31</v>
      </c>
      <c r="AL33" s="160">
        <f>ROUNDDOWN(AJ33,0)</f>
        <v>509740</v>
      </c>
      <c r="AM33" s="159" t="s">
        <v>13</v>
      </c>
    </row>
    <row r="34" spans="2:39" s="89" customFormat="1" ht="16.399999999999999" customHeight="1" thickTop="1" thickBot="1" x14ac:dyDescent="0.25">
      <c r="B34" s="352"/>
      <c r="C34" s="353"/>
      <c r="D34" s="158"/>
      <c r="E34" s="153"/>
      <c r="F34" s="153"/>
      <c r="G34" s="158"/>
      <c r="H34" s="153"/>
      <c r="I34" s="158"/>
      <c r="J34" s="153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3"/>
      <c r="Z34" s="158"/>
      <c r="AA34" s="153"/>
      <c r="AB34" s="153" t="s">
        <v>32</v>
      </c>
      <c r="AC34" s="157"/>
      <c r="AD34" s="154" t="s">
        <v>33</v>
      </c>
      <c r="AE34" s="157"/>
      <c r="AF34" s="156"/>
      <c r="AG34" s="155"/>
      <c r="AH34" s="154" t="s">
        <v>34</v>
      </c>
      <c r="AI34" s="155"/>
      <c r="AJ34" s="154" t="s">
        <v>35</v>
      </c>
      <c r="AK34" s="153"/>
      <c r="AL34" s="152"/>
      <c r="AM34" s="151"/>
    </row>
    <row r="35" spans="2:39" s="120" customFormat="1" ht="18.649999999999999" customHeight="1" thickTop="1" thickBot="1" x14ac:dyDescent="0.25">
      <c r="E35" s="66"/>
      <c r="F35" s="66"/>
      <c r="H35" s="66"/>
      <c r="J35" s="66"/>
      <c r="R35" s="122" t="s">
        <v>49</v>
      </c>
      <c r="S35" s="80"/>
      <c r="T35" s="121" t="s">
        <v>50</v>
      </c>
      <c r="U35" s="66"/>
      <c r="V35" s="77"/>
      <c r="W35" s="66"/>
      <c r="X35" s="77"/>
      <c r="Y35" s="66"/>
      <c r="AA35" s="66"/>
      <c r="AC35" s="66"/>
      <c r="AG35" s="66"/>
      <c r="AI35" s="66"/>
      <c r="AK35" s="66"/>
    </row>
    <row r="36" spans="2:39" s="83" customFormat="1" ht="18.649999999999999" customHeight="1" thickTop="1" thickBot="1" x14ac:dyDescent="0.55000000000000004">
      <c r="B36" s="354" t="s">
        <v>51</v>
      </c>
      <c r="C36" s="355"/>
      <c r="D36" s="149"/>
      <c r="E36" s="144"/>
      <c r="F36" s="144"/>
      <c r="G36" s="149"/>
      <c r="H36" s="144"/>
      <c r="I36" s="149"/>
      <c r="J36" s="144"/>
      <c r="K36" s="149"/>
      <c r="L36" s="149"/>
      <c r="M36" s="149"/>
      <c r="N36" s="149"/>
      <c r="O36" s="149"/>
      <c r="P36" s="149"/>
      <c r="Q36" s="149"/>
      <c r="R36" s="150" t="s">
        <v>41</v>
      </c>
      <c r="S36" s="144"/>
      <c r="T36" s="144" t="s">
        <v>42</v>
      </c>
      <c r="U36" s="144"/>
      <c r="V36" s="150"/>
      <c r="W36" s="144"/>
      <c r="X36" s="150" t="s">
        <v>43</v>
      </c>
      <c r="Y36" s="144"/>
      <c r="Z36" s="149"/>
      <c r="AA36" s="144"/>
      <c r="AB36" s="148"/>
      <c r="AC36" s="144"/>
      <c r="AD36" s="146"/>
      <c r="AE36" s="147"/>
      <c r="AF36" s="146"/>
      <c r="AG36" s="144"/>
      <c r="AH36" s="145"/>
      <c r="AI36" s="144"/>
      <c r="AJ36" s="143"/>
      <c r="AK36" s="143"/>
      <c r="AL36" s="142" t="s">
        <v>44</v>
      </c>
      <c r="AM36" s="141"/>
    </row>
    <row r="37" spans="2:39" ht="18.5" thickTop="1" thickBot="1" x14ac:dyDescent="0.25">
      <c r="B37" s="356"/>
      <c r="C37" s="357"/>
      <c r="D37" s="138"/>
      <c r="E37" s="140" t="s">
        <v>45</v>
      </c>
      <c r="F37" s="72"/>
      <c r="G37" s="138"/>
      <c r="H37" s="72"/>
      <c r="I37" s="138"/>
      <c r="J37" s="72"/>
      <c r="K37" s="138"/>
      <c r="L37" s="138"/>
      <c r="M37" s="138"/>
      <c r="N37" s="139" t="s">
        <v>37</v>
      </c>
      <c r="O37" s="138"/>
      <c r="P37" s="58"/>
      <c r="Q37" s="73" t="s">
        <v>52</v>
      </c>
      <c r="R37" s="132">
        <v>211222</v>
      </c>
      <c r="S37" s="72" t="s">
        <v>25</v>
      </c>
      <c r="T37" s="132">
        <v>42741</v>
      </c>
      <c r="U37" s="72" t="s">
        <v>47</v>
      </c>
      <c r="V37" s="136">
        <f>R14</f>
        <v>2</v>
      </c>
      <c r="W37" s="72" t="s">
        <v>25</v>
      </c>
      <c r="X37" s="132">
        <v>28312</v>
      </c>
      <c r="Y37" s="72" t="s">
        <v>26</v>
      </c>
      <c r="Z37" s="137">
        <f>IF(I14="遠隔",0,R14)</f>
        <v>2</v>
      </c>
      <c r="AA37" s="72" t="s">
        <v>48</v>
      </c>
      <c r="AB37" s="136">
        <v>1.1499999999999999</v>
      </c>
      <c r="AC37" s="59" t="s">
        <v>30</v>
      </c>
      <c r="AD37" s="135">
        <f>(R37+T37*2*V37+X37*Z37)*AB37</f>
        <v>504631.49999999994</v>
      </c>
      <c r="AE37" s="134" t="s">
        <v>31</v>
      </c>
      <c r="AF37" s="133">
        <f>ROUND(AD37,-2)</f>
        <v>504600</v>
      </c>
      <c r="AG37" s="72" t="s">
        <v>25</v>
      </c>
      <c r="AH37" s="132">
        <f>AF37*0.1</f>
        <v>50460</v>
      </c>
      <c r="AI37" s="72" t="s">
        <v>30</v>
      </c>
      <c r="AJ37" s="132">
        <f>AF37+AH37</f>
        <v>555060</v>
      </c>
      <c r="AK37" s="72" t="s">
        <v>31</v>
      </c>
      <c r="AL37" s="131">
        <f>ROUNDDOWN(AJ37,0)</f>
        <v>555060</v>
      </c>
      <c r="AM37" s="130" t="s">
        <v>13</v>
      </c>
    </row>
    <row r="38" spans="2:39" s="89" customFormat="1" ht="15.5" thickTop="1" thickBot="1" x14ac:dyDescent="0.25">
      <c r="B38" s="358"/>
      <c r="C38" s="359"/>
      <c r="D38" s="124"/>
      <c r="E38" s="125"/>
      <c r="F38" s="125"/>
      <c r="G38" s="124"/>
      <c r="H38" s="125"/>
      <c r="I38" s="124"/>
      <c r="J38" s="125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5"/>
      <c r="Z38" s="124"/>
      <c r="AA38" s="125"/>
      <c r="AB38" s="125" t="s">
        <v>32</v>
      </c>
      <c r="AC38" s="127"/>
      <c r="AD38" s="126" t="s">
        <v>33</v>
      </c>
      <c r="AE38" s="129"/>
      <c r="AF38" s="128"/>
      <c r="AG38" s="127"/>
      <c r="AH38" s="126" t="s">
        <v>34</v>
      </c>
      <c r="AI38" s="127"/>
      <c r="AJ38" s="126" t="s">
        <v>35</v>
      </c>
      <c r="AK38" s="125"/>
      <c r="AL38" s="124"/>
      <c r="AM38" s="123"/>
    </row>
    <row r="39" spans="2:39" s="120" customFormat="1" ht="25.75" customHeight="1" thickTop="1" x14ac:dyDescent="0.2">
      <c r="F39" s="66"/>
      <c r="H39" s="66"/>
      <c r="J39" s="66"/>
      <c r="R39" s="122" t="s">
        <v>53</v>
      </c>
      <c r="S39" s="80"/>
      <c r="T39" s="121" t="s">
        <v>54</v>
      </c>
      <c r="U39" s="66"/>
      <c r="V39" s="77"/>
      <c r="W39" s="66"/>
      <c r="X39" s="77"/>
      <c r="Y39" s="66"/>
      <c r="AA39" s="66"/>
      <c r="AG39" s="66"/>
      <c r="AI39" s="66"/>
      <c r="AK39" s="66"/>
    </row>
    <row r="40" spans="2:39" ht="7.4" customHeight="1" x14ac:dyDescent="0.2">
      <c r="B40" s="293"/>
      <c r="C40" s="293"/>
      <c r="D40" s="293"/>
      <c r="E40" s="294"/>
      <c r="F40" s="293"/>
      <c r="G40" s="294"/>
      <c r="H40" s="293"/>
      <c r="I40" s="294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4"/>
      <c r="U40" s="293"/>
      <c r="V40" s="294"/>
      <c r="W40" s="293"/>
      <c r="X40" s="294"/>
      <c r="Y40" s="293"/>
      <c r="Z40" s="294"/>
      <c r="AA40" s="293"/>
      <c r="AB40" s="293"/>
      <c r="AC40" s="293"/>
      <c r="AD40" s="295"/>
      <c r="AE40" s="293"/>
      <c r="AF40" s="293"/>
      <c r="AG40" s="293"/>
      <c r="AH40" s="293"/>
      <c r="AI40" s="294"/>
      <c r="AJ40" s="293"/>
      <c r="AK40" s="294"/>
      <c r="AL40" s="293"/>
      <c r="AM40" s="293"/>
    </row>
    <row r="45" spans="2:39" x14ac:dyDescent="0.2">
      <c r="R45" s="66"/>
    </row>
  </sheetData>
  <sheetProtection algorithmName="SHA-512" hashValue="n47jFD0OGa+cfnEbEqoNKYgebE3MC2k3ZPrDnAky30xw8VrKrZNWyt0oRll+Ox0klKUFJbNG/8jiJM/51L43Ag==" saltValue="TujTgsrCXR9655KIqWNDOg==" spinCount="100000" sheet="1" objects="1" scenarios="1"/>
  <mergeCells count="9">
    <mergeCell ref="B28:C30"/>
    <mergeCell ref="B32:C34"/>
    <mergeCell ref="B36:C38"/>
    <mergeCell ref="P2:S2"/>
    <mergeCell ref="C5:G5"/>
    <mergeCell ref="B12:C12"/>
    <mergeCell ref="B18:C18"/>
    <mergeCell ref="B20:C22"/>
    <mergeCell ref="B24:C26"/>
  </mergeCells>
  <phoneticPr fontId="1"/>
  <dataValidations count="5">
    <dataValidation type="list" allowBlank="1" showInputMessage="1" sqref="E14" xr:uid="{517C1034-0B65-4155-AB41-57F8E441943A}">
      <formula1>"選択してください,有,無"</formula1>
    </dataValidation>
    <dataValidation type="list" allowBlank="1" showInputMessage="1" showErrorMessage="1" sqref="G14" xr:uid="{4A158711-A17C-40F4-9F20-5FA8D13F8BD3}">
      <formula1>"選択してください,1,2,3,4,5,6,7,8,9,10,11,12,13,14,15"</formula1>
    </dataValidation>
    <dataValidation type="list" allowBlank="1" showInputMessage="1" sqref="R14" xr:uid="{28A4D3AD-129B-430F-A789-E6141FE6FE09}">
      <formula1>"1,2,3,4,5,6,7,8,9,10"</formula1>
    </dataValidation>
    <dataValidation type="list" allowBlank="1" showInputMessage="1" sqref="C14" xr:uid="{C2E31F72-7864-4174-96FB-446803E93E70}">
      <formula1>"選択してください,① 登録申請(初回),② 登録更新申請,③ 区分追加登録申請,④ 認定審査(登録(更新)審査を伴わない),⑤ 認定維持審査申請"</formula1>
    </dataValidation>
    <dataValidation type="list" allowBlank="1" showInputMessage="1" showErrorMessage="1" sqref="I14" xr:uid="{A99E733F-AA41-420D-96E6-662C05FB6064}">
      <formula1>"選択してください,現地,遠隔"</formula1>
    </dataValidation>
  </dataValidations>
  <hyperlinks>
    <hyperlink ref="C5" r:id="rId1" display="https://www.nite.go.jp/data/000151863.pdf" xr:uid="{1D127A40-1546-44E2-B4F1-C517470FAF1E}"/>
  </hyperlinks>
  <printOptions horizontalCentered="1" verticalCentered="1"/>
  <pageMargins left="0.19685039370078741" right="0.19685039370078741" top="0.19685039370078741" bottom="0.19685039370078741" header="0.31496062992125984" footer="0"/>
  <pageSetup paperSize="9" scale="4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4230B-52AD-41DD-BA4C-69A685A8836F}">
  <sheetPr>
    <pageSetUpPr fitToPage="1"/>
  </sheetPr>
  <dimension ref="A1:AM45"/>
  <sheetViews>
    <sheetView showGridLines="0" zoomScale="70" zoomScaleNormal="70" zoomScaleSheetLayoutView="70" workbookViewId="0">
      <selection activeCell="AL33" sqref="AL33"/>
    </sheetView>
  </sheetViews>
  <sheetFormatPr defaultColWidth="8.81640625" defaultRowHeight="17.5" x14ac:dyDescent="0.2"/>
  <cols>
    <col min="1" max="1" width="1.81640625" style="119" customWidth="1"/>
    <col min="2" max="2" width="1.1796875" style="119" customWidth="1"/>
    <col min="3" max="3" width="20.1796875" style="119" customWidth="1"/>
    <col min="4" max="4" width="2" style="119" customWidth="1"/>
    <col min="5" max="5" width="17.453125" style="119" customWidth="1"/>
    <col min="6" max="6" width="1.81640625" style="66" customWidth="1"/>
    <col min="7" max="7" width="16.81640625" style="119" customWidth="1"/>
    <col min="8" max="8" width="1.81640625" style="66" customWidth="1"/>
    <col min="9" max="9" width="15.81640625" style="119" customWidth="1"/>
    <col min="10" max="10" width="3.81640625" style="66" customWidth="1"/>
    <col min="11" max="11" width="13.81640625" style="119" customWidth="1"/>
    <col min="12" max="12" width="3.81640625" style="119" customWidth="1"/>
    <col min="13" max="13" width="1.81640625" style="119" customWidth="1"/>
    <col min="14" max="14" width="12.81640625" style="119" customWidth="1"/>
    <col min="15" max="15" width="3.1796875" style="119" customWidth="1"/>
    <col min="16" max="16" width="1.81640625" style="119" customWidth="1"/>
    <col min="17" max="17" width="2" style="120" customWidth="1"/>
    <col min="18" max="18" width="15.453125" style="119" customWidth="1"/>
    <col min="19" max="19" width="1.81640625" style="66" customWidth="1"/>
    <col min="20" max="20" width="14.81640625" style="119" customWidth="1"/>
    <col min="21" max="21" width="4.453125" style="66" customWidth="1"/>
    <col min="22" max="22" width="9.1796875" style="119" customWidth="1"/>
    <col min="23" max="23" width="1.81640625" style="66" customWidth="1"/>
    <col min="24" max="24" width="9.81640625" style="119" customWidth="1"/>
    <col min="25" max="25" width="1.81640625" style="66" customWidth="1"/>
    <col min="26" max="26" width="9.81640625" style="119" customWidth="1"/>
    <col min="27" max="27" width="3" style="66" customWidth="1"/>
    <col min="28" max="28" width="11.1796875" style="119" customWidth="1"/>
    <col min="29" max="29" width="4.453125" style="119" customWidth="1"/>
    <col min="30" max="30" width="13.453125" style="119" customWidth="1"/>
    <col min="31" max="31" width="2.81640625" style="120" customWidth="1"/>
    <col min="32" max="32" width="10.1796875" style="119" customWidth="1"/>
    <col min="33" max="33" width="1.81640625" style="66" customWidth="1"/>
    <col min="34" max="34" width="10.1796875" style="119" customWidth="1"/>
    <col min="35" max="35" width="1.81640625" style="66" customWidth="1"/>
    <col min="36" max="36" width="15" style="119" customWidth="1"/>
    <col min="37" max="37" width="3" style="66" customWidth="1"/>
    <col min="38" max="38" width="12.81640625" style="119" customWidth="1"/>
    <col min="39" max="39" width="5.1796875" style="119" customWidth="1"/>
    <col min="40" max="16384" width="8.81640625" style="119"/>
  </cols>
  <sheetData>
    <row r="1" spans="1:39" ht="9.65" customHeight="1" x14ac:dyDescent="0.2">
      <c r="Q1" s="119"/>
      <c r="S1" s="119"/>
      <c r="U1" s="119"/>
      <c r="W1" s="119"/>
      <c r="Y1" s="119"/>
      <c r="AA1" s="119"/>
      <c r="AE1" s="119"/>
      <c r="AG1" s="119"/>
      <c r="AI1" s="119"/>
      <c r="AK1" s="119"/>
    </row>
    <row r="2" spans="1:39" ht="36" customHeight="1" x14ac:dyDescent="0.2">
      <c r="B2" s="93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P2" s="360" t="s">
        <v>1</v>
      </c>
      <c r="Q2" s="361"/>
      <c r="R2" s="361"/>
      <c r="S2" s="361"/>
      <c r="T2" s="114"/>
      <c r="U2" s="115"/>
      <c r="V2" s="114"/>
      <c r="W2" s="115"/>
      <c r="X2" s="114"/>
      <c r="Y2" s="115"/>
      <c r="Z2" s="114"/>
      <c r="AA2" s="115"/>
      <c r="AB2" s="115"/>
      <c r="AC2" s="115"/>
      <c r="AD2" s="116"/>
      <c r="AE2" s="115"/>
      <c r="AF2" s="117"/>
      <c r="AG2" s="119"/>
      <c r="AI2" s="119"/>
      <c r="AK2" s="119"/>
    </row>
    <row r="3" spans="1:39" ht="8.5" customHeight="1" x14ac:dyDescent="0.2">
      <c r="A3" s="215"/>
      <c r="B3" s="323"/>
      <c r="C3" s="322"/>
      <c r="D3" s="322"/>
      <c r="E3" s="81"/>
      <c r="F3" s="322"/>
      <c r="G3" s="81"/>
      <c r="H3" s="322"/>
      <c r="I3" s="81"/>
      <c r="J3" s="322"/>
      <c r="K3" s="322"/>
      <c r="L3" s="322"/>
      <c r="M3" s="318"/>
      <c r="P3" s="317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316"/>
      <c r="AG3" s="119"/>
      <c r="AI3" s="119"/>
      <c r="AK3" s="119"/>
    </row>
    <row r="4" spans="1:39" s="216" customFormat="1" ht="18.649999999999999" customHeight="1" x14ac:dyDescent="0.2">
      <c r="B4" s="96" t="s">
        <v>2</v>
      </c>
      <c r="E4" s="78"/>
      <c r="G4" s="78"/>
      <c r="I4" s="78"/>
      <c r="M4" s="320"/>
      <c r="P4" s="317"/>
      <c r="Q4" s="119"/>
      <c r="R4" s="119"/>
      <c r="S4" s="119"/>
      <c r="T4" s="66"/>
      <c r="U4" s="119"/>
      <c r="V4" s="66"/>
      <c r="W4" s="119"/>
      <c r="X4" s="66"/>
      <c r="Y4" s="119"/>
      <c r="Z4" s="66"/>
      <c r="AA4" s="119"/>
      <c r="AB4" s="119"/>
      <c r="AC4" s="119"/>
      <c r="AD4" s="120"/>
      <c r="AE4" s="119"/>
      <c r="AF4" s="316"/>
      <c r="AG4" s="119"/>
      <c r="AH4" s="119"/>
      <c r="AI4" s="119"/>
      <c r="AJ4" s="119"/>
      <c r="AK4" s="119"/>
      <c r="AL4" s="119"/>
    </row>
    <row r="5" spans="1:39" s="79" customFormat="1" ht="18.649999999999999" customHeight="1" x14ac:dyDescent="0.2">
      <c r="B5" s="325"/>
      <c r="C5" s="362" t="s">
        <v>55</v>
      </c>
      <c r="D5" s="362"/>
      <c r="E5" s="362"/>
      <c r="F5" s="362"/>
      <c r="G5" s="362"/>
      <c r="I5" s="80"/>
      <c r="M5" s="320"/>
      <c r="P5" s="317"/>
      <c r="Q5" s="321"/>
      <c r="R5" s="119"/>
      <c r="S5" s="119"/>
      <c r="T5" s="66"/>
      <c r="U5" s="119"/>
      <c r="V5" s="66"/>
      <c r="W5" s="119"/>
      <c r="X5" s="66"/>
      <c r="Y5" s="119"/>
      <c r="Z5" s="66"/>
      <c r="AA5" s="321"/>
      <c r="AB5" s="119"/>
      <c r="AC5" s="119"/>
      <c r="AD5" s="120"/>
      <c r="AE5" s="119"/>
      <c r="AF5" s="316"/>
      <c r="AG5" s="119"/>
      <c r="AH5" s="119"/>
      <c r="AI5" s="119"/>
      <c r="AJ5" s="119"/>
    </row>
    <row r="6" spans="1:39" ht="15" customHeight="1" x14ac:dyDescent="0.2">
      <c r="B6" s="97" t="s">
        <v>4</v>
      </c>
      <c r="E6" s="66"/>
      <c r="F6" s="119"/>
      <c r="G6" s="66"/>
      <c r="H6" s="119"/>
      <c r="I6" s="66"/>
      <c r="J6" s="119"/>
      <c r="M6" s="320"/>
      <c r="P6" s="317"/>
      <c r="Q6" s="119"/>
      <c r="S6" s="119"/>
      <c r="U6" s="119"/>
      <c r="W6" s="119"/>
      <c r="Y6" s="119"/>
      <c r="AA6" s="119"/>
      <c r="AE6" s="119"/>
      <c r="AF6" s="316"/>
      <c r="AG6" s="119"/>
    </row>
    <row r="7" spans="1:39" ht="15" customHeight="1" x14ac:dyDescent="0.2">
      <c r="B7" s="319"/>
      <c r="E7" s="66"/>
      <c r="F7" s="119"/>
      <c r="G7" s="66"/>
      <c r="H7" s="119"/>
      <c r="I7" s="66"/>
      <c r="J7" s="119"/>
      <c r="M7" s="318"/>
      <c r="P7" s="317"/>
      <c r="Q7" s="119"/>
      <c r="S7" s="119"/>
      <c r="T7" s="66"/>
      <c r="U7" s="119"/>
      <c r="V7" s="66"/>
      <c r="W7" s="119"/>
      <c r="X7" s="66"/>
      <c r="Y7" s="119"/>
      <c r="Z7" s="66"/>
      <c r="AA7" s="119"/>
      <c r="AD7" s="120"/>
      <c r="AE7" s="119"/>
      <c r="AF7" s="316"/>
      <c r="AG7" s="119"/>
    </row>
    <row r="8" spans="1:39" ht="166" customHeight="1" x14ac:dyDescent="0.2">
      <c r="B8" s="319"/>
      <c r="E8" s="66"/>
      <c r="F8" s="119"/>
      <c r="G8" s="66"/>
      <c r="H8" s="119"/>
      <c r="I8" s="66"/>
      <c r="J8" s="119"/>
      <c r="M8" s="318"/>
      <c r="P8" s="317"/>
      <c r="Q8" s="119"/>
      <c r="S8" s="119"/>
      <c r="T8" s="66"/>
      <c r="U8" s="119"/>
      <c r="V8" s="66"/>
      <c r="W8" s="119"/>
      <c r="X8" s="66"/>
      <c r="Y8" s="119"/>
      <c r="Z8" s="66"/>
      <c r="AA8" s="119"/>
      <c r="AD8" s="120"/>
      <c r="AE8" s="119"/>
      <c r="AF8" s="316"/>
      <c r="AG8" s="119"/>
    </row>
    <row r="9" spans="1:39" ht="6.65" customHeight="1" x14ac:dyDescent="0.2">
      <c r="B9" s="315"/>
      <c r="C9" s="314"/>
      <c r="D9" s="314"/>
      <c r="E9" s="98"/>
      <c r="F9" s="314"/>
      <c r="G9" s="98"/>
      <c r="H9" s="314"/>
      <c r="I9" s="98"/>
      <c r="J9" s="314"/>
      <c r="K9" s="314"/>
      <c r="L9" s="314"/>
      <c r="M9" s="313"/>
      <c r="P9" s="312"/>
      <c r="Q9" s="310"/>
      <c r="R9" s="310"/>
      <c r="S9" s="310"/>
      <c r="T9" s="118"/>
      <c r="U9" s="310"/>
      <c r="V9" s="118"/>
      <c r="W9" s="310"/>
      <c r="X9" s="118"/>
      <c r="Y9" s="310"/>
      <c r="Z9" s="118"/>
      <c r="AA9" s="310"/>
      <c r="AB9" s="310"/>
      <c r="AC9" s="310"/>
      <c r="AD9" s="311"/>
      <c r="AE9" s="310"/>
      <c r="AF9" s="309"/>
      <c r="AG9" s="119"/>
    </row>
    <row r="10" spans="1:39" ht="17.5" customHeight="1" x14ac:dyDescent="0.2">
      <c r="E10" s="66"/>
      <c r="F10" s="119"/>
      <c r="G10" s="66"/>
      <c r="H10" s="119"/>
      <c r="I10" s="66"/>
      <c r="J10" s="119"/>
      <c r="Q10" s="119"/>
      <c r="S10" s="119"/>
      <c r="T10" s="66"/>
      <c r="U10" s="119"/>
      <c r="V10" s="66"/>
      <c r="W10" s="119"/>
      <c r="X10" s="66"/>
      <c r="Y10" s="119"/>
      <c r="Z10" s="66"/>
      <c r="AA10" s="119"/>
      <c r="AD10" s="120"/>
      <c r="AE10" s="119"/>
      <c r="AG10" s="119"/>
    </row>
    <row r="11" spans="1:39" ht="7.4" customHeight="1" thickBot="1" x14ac:dyDescent="0.25">
      <c r="B11" s="293"/>
      <c r="C11" s="293"/>
      <c r="D11" s="293"/>
      <c r="E11" s="294"/>
      <c r="F11" s="293"/>
      <c r="G11" s="294"/>
      <c r="H11" s="293"/>
      <c r="I11" s="294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4"/>
      <c r="U11" s="293"/>
      <c r="V11" s="294"/>
      <c r="W11" s="293"/>
      <c r="X11" s="294"/>
      <c r="Y11" s="293"/>
      <c r="Z11" s="294"/>
      <c r="AA11" s="293"/>
      <c r="AB11" s="293"/>
      <c r="AC11" s="293"/>
      <c r="AD11" s="295"/>
      <c r="AE11" s="293"/>
      <c r="AF11" s="293"/>
      <c r="AG11" s="293"/>
      <c r="AH11" s="293"/>
      <c r="AI11" s="294"/>
      <c r="AJ11" s="293"/>
      <c r="AK11" s="294"/>
      <c r="AL11" s="293"/>
      <c r="AM11" s="293"/>
    </row>
    <row r="12" spans="1:39" ht="19.399999999999999" customHeight="1" thickTop="1" thickBot="1" x14ac:dyDescent="0.55000000000000004">
      <c r="A12" s="215"/>
      <c r="B12" s="379" t="s">
        <v>5</v>
      </c>
      <c r="C12" s="380"/>
      <c r="H12" s="119"/>
      <c r="I12" s="92" t="s">
        <v>6</v>
      </c>
      <c r="J12" s="119"/>
      <c r="Q12" s="119"/>
      <c r="S12" s="119"/>
      <c r="U12" s="119"/>
      <c r="W12" s="332"/>
      <c r="X12" s="332"/>
      <c r="Y12" s="332"/>
      <c r="Z12" s="332"/>
      <c r="AA12" s="332"/>
      <c r="AB12" s="332"/>
      <c r="AE12" s="119"/>
      <c r="AG12" s="119"/>
      <c r="AI12" s="119"/>
      <c r="AK12" s="119"/>
    </row>
    <row r="13" spans="1:39" ht="25.4" customHeight="1" thickTop="1" thickBot="1" x14ac:dyDescent="0.65">
      <c r="B13" s="308"/>
      <c r="C13" s="324" t="s">
        <v>7</v>
      </c>
      <c r="D13" s="307"/>
      <c r="E13" s="324" t="s">
        <v>8</v>
      </c>
      <c r="F13" s="307"/>
      <c r="G13" s="324" t="s">
        <v>9</v>
      </c>
      <c r="H13" s="307"/>
      <c r="I13" s="307" t="s">
        <v>11</v>
      </c>
      <c r="J13" s="307"/>
      <c r="K13" s="306" t="s">
        <v>12</v>
      </c>
      <c r="L13" s="304"/>
      <c r="M13" s="303"/>
      <c r="N13" s="305"/>
      <c r="O13" s="303"/>
      <c r="P13" s="303"/>
      <c r="Q13" s="304"/>
      <c r="R13" s="303"/>
      <c r="S13" s="302"/>
      <c r="T13" s="303"/>
      <c r="U13" s="302"/>
      <c r="V13" s="304"/>
      <c r="W13" s="67"/>
      <c r="X13" s="300"/>
      <c r="Y13" s="67"/>
      <c r="Z13" s="300"/>
      <c r="AA13" s="67"/>
      <c r="AB13" s="335"/>
    </row>
    <row r="14" spans="1:39" ht="18.5" thickTop="1" thickBot="1" x14ac:dyDescent="0.65">
      <c r="B14" s="301"/>
      <c r="C14" s="327" t="s">
        <v>56</v>
      </c>
      <c r="D14" s="110"/>
      <c r="E14" s="328" t="s">
        <v>56</v>
      </c>
      <c r="F14" s="109"/>
      <c r="G14" s="328" t="s">
        <v>56</v>
      </c>
      <c r="H14" s="109"/>
      <c r="I14" s="329">
        <f>IF(AND(C14="① 登録申請(初回)",E14="有"),AB21+K21,IF(AND(C14="① 登録申請(初回)",E14="無"),K21,IF(AND(C14="② 登録更新申請",E14="有"),K25+AB25,IF(AND(C14="② 登録更新申請",E14="無"),K25,IF(AND(C14="③ 区分追加登録申請",E14="有"),K29+AB29,IF(AND(C14="③ 区分追加登録申請",E14="無"),K29,IF(C14="④ 認定審査(登録(更新)審査を伴わない)",AL33,IF(C14="⑤ 認定維持審査申請",AL37,))))))))</f>
        <v>0</v>
      </c>
      <c r="J14" s="111" t="s">
        <v>13</v>
      </c>
      <c r="K14" s="330" t="str">
        <f>IF(C14="① 登録申請(初回)","90,000", IF(C14="③ 区分追加登録申請", "15,000","なし"))</f>
        <v>なし</v>
      </c>
      <c r="L14" s="112" t="s">
        <v>13</v>
      </c>
      <c r="M14" s="82"/>
      <c r="N14" s="326">
        <v>2</v>
      </c>
      <c r="O14" s="82" t="s">
        <v>14</v>
      </c>
      <c r="P14" s="82"/>
      <c r="Q14" s="108"/>
      <c r="R14" s="82"/>
      <c r="S14" s="67"/>
      <c r="T14" s="300"/>
      <c r="U14" s="67"/>
      <c r="V14" s="331"/>
      <c r="W14" s="67"/>
      <c r="X14" s="300"/>
      <c r="Y14" s="67"/>
      <c r="Z14" s="300"/>
      <c r="AA14" s="67"/>
      <c r="AB14" s="336"/>
    </row>
    <row r="15" spans="1:39" s="120" customFormat="1" ht="19.399999999999999" customHeight="1" thickTop="1" thickBot="1" x14ac:dyDescent="0.25">
      <c r="B15" s="299"/>
      <c r="C15" s="297" t="s">
        <v>15</v>
      </c>
      <c r="D15" s="296"/>
      <c r="E15" s="296"/>
      <c r="F15" s="296"/>
      <c r="G15" s="296"/>
      <c r="H15" s="296"/>
      <c r="I15" s="298" t="s">
        <v>16</v>
      </c>
      <c r="J15" s="296"/>
      <c r="K15" s="296"/>
      <c r="L15" s="296"/>
      <c r="M15" s="296"/>
      <c r="N15" s="297" t="s">
        <v>17</v>
      </c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333"/>
      <c r="Z15" s="334"/>
      <c r="AA15" s="333"/>
      <c r="AB15" s="337"/>
      <c r="AC15" s="119"/>
      <c r="AD15" s="119"/>
      <c r="AE15" s="176"/>
      <c r="AG15" s="66"/>
      <c r="AI15" s="66"/>
      <c r="AK15" s="66"/>
    </row>
    <row r="16" spans="1:39" ht="17.5" customHeight="1" thickTop="1" x14ac:dyDescent="0.2">
      <c r="E16" s="66"/>
      <c r="F16" s="119"/>
      <c r="G16" s="66"/>
      <c r="H16" s="119"/>
      <c r="I16" s="66"/>
      <c r="J16" s="119"/>
      <c r="Q16" s="119"/>
      <c r="S16" s="119"/>
      <c r="T16" s="66"/>
      <c r="U16" s="119"/>
      <c r="V16" s="66"/>
      <c r="W16" s="119"/>
      <c r="X16" s="66"/>
      <c r="Y16" s="119"/>
      <c r="Z16" s="66"/>
      <c r="AA16" s="119"/>
      <c r="AD16" s="120"/>
      <c r="AE16" s="119"/>
      <c r="AG16" s="119"/>
    </row>
    <row r="17" spans="1:39" ht="7.4" customHeight="1" thickBot="1" x14ac:dyDescent="0.25">
      <c r="B17" s="293"/>
      <c r="C17" s="293"/>
      <c r="D17" s="293"/>
      <c r="E17" s="294"/>
      <c r="F17" s="293"/>
      <c r="G17" s="294"/>
      <c r="H17" s="293"/>
      <c r="I17" s="294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4"/>
      <c r="U17" s="293"/>
      <c r="V17" s="294"/>
      <c r="W17" s="293"/>
      <c r="X17" s="294"/>
      <c r="Y17" s="293"/>
      <c r="Z17" s="294"/>
      <c r="AA17" s="293"/>
      <c r="AB17" s="293"/>
      <c r="AC17" s="293"/>
      <c r="AD17" s="295"/>
      <c r="AE17" s="293"/>
      <c r="AF17" s="293"/>
      <c r="AG17" s="293"/>
      <c r="AH17" s="293"/>
      <c r="AI17" s="294"/>
      <c r="AJ17" s="293"/>
      <c r="AK17" s="294"/>
      <c r="AL17" s="293"/>
      <c r="AM17" s="293"/>
    </row>
    <row r="18" spans="1:39" ht="18.649999999999999" customHeight="1" thickTop="1" thickBot="1" x14ac:dyDescent="0.25">
      <c r="A18" s="215"/>
      <c r="B18" s="365" t="s">
        <v>18</v>
      </c>
      <c r="C18" s="366"/>
    </row>
    <row r="19" spans="1:39" ht="19.399999999999999" customHeight="1" thickTop="1" thickBot="1" x14ac:dyDescent="0.25">
      <c r="E19" s="292"/>
      <c r="G19" s="288"/>
      <c r="H19" s="76"/>
      <c r="I19" s="290"/>
      <c r="J19" s="76"/>
      <c r="K19" s="291"/>
      <c r="L19" s="291"/>
      <c r="M19" s="290"/>
      <c r="N19" s="290"/>
      <c r="O19" s="290"/>
      <c r="P19" s="290"/>
      <c r="Q19" s="290"/>
      <c r="R19" s="288"/>
      <c r="S19" s="76"/>
      <c r="T19" s="288"/>
      <c r="U19" s="75"/>
      <c r="V19" s="288"/>
      <c r="W19" s="75"/>
      <c r="X19" s="288"/>
      <c r="Y19" s="75"/>
      <c r="Z19" s="288"/>
      <c r="AA19" s="75"/>
      <c r="AB19" s="289"/>
      <c r="AC19" s="288"/>
      <c r="AE19" s="176"/>
    </row>
    <row r="20" spans="1:39" s="83" customFormat="1" ht="18.649999999999999" customHeight="1" thickTop="1" thickBot="1" x14ac:dyDescent="0.65">
      <c r="B20" s="367" t="s">
        <v>19</v>
      </c>
      <c r="C20" s="368"/>
      <c r="D20" s="285"/>
      <c r="E20" s="283" t="s">
        <v>20</v>
      </c>
      <c r="F20" s="284"/>
      <c r="G20" s="283" t="s">
        <v>21</v>
      </c>
      <c r="H20" s="284"/>
      <c r="I20" s="284" t="s">
        <v>22</v>
      </c>
      <c r="J20" s="284"/>
      <c r="K20" s="287" t="s">
        <v>23</v>
      </c>
      <c r="L20" s="286"/>
      <c r="M20" s="285"/>
      <c r="N20" s="285"/>
      <c r="O20" s="285"/>
      <c r="P20" s="285"/>
      <c r="Q20" s="285"/>
      <c r="R20" s="284"/>
      <c r="S20" s="283"/>
      <c r="T20" s="282"/>
      <c r="U20" s="283"/>
      <c r="V20" s="282"/>
      <c r="W20" s="281"/>
      <c r="X20" s="282"/>
      <c r="Y20" s="283"/>
      <c r="Z20" s="282"/>
      <c r="AA20" s="281"/>
      <c r="AB20" s="280" t="s">
        <v>24</v>
      </c>
      <c r="AC20" s="279"/>
      <c r="AD20" s="86"/>
      <c r="AG20" s="87"/>
      <c r="AI20" s="84"/>
      <c r="AK20" s="84"/>
    </row>
    <row r="21" spans="1:39" ht="18.5" thickTop="1" thickBot="1" x14ac:dyDescent="0.25">
      <c r="B21" s="369"/>
      <c r="C21" s="370"/>
      <c r="D21" s="278"/>
      <c r="E21" s="277">
        <v>183500</v>
      </c>
      <c r="F21" s="64" t="s">
        <v>25</v>
      </c>
      <c r="G21" s="277">
        <v>81500</v>
      </c>
      <c r="H21" s="68" t="s">
        <v>26</v>
      </c>
      <c r="I21" s="276" t="str">
        <f>G14</f>
        <v>選択してください</v>
      </c>
      <c r="J21" s="99" t="s">
        <v>27</v>
      </c>
      <c r="K21" s="275" t="str">
        <f>IFERROR(E21+G21*I21, "０")</f>
        <v>０</v>
      </c>
      <c r="L21" s="274" t="s">
        <v>28</v>
      </c>
      <c r="M21" s="273"/>
      <c r="N21" s="266">
        <v>90000</v>
      </c>
      <c r="O21" s="272" t="s">
        <v>13</v>
      </c>
      <c r="P21" s="271"/>
      <c r="Q21" s="270"/>
      <c r="R21" s="269" t="s">
        <v>57</v>
      </c>
      <c r="S21" s="100" t="s">
        <v>30</v>
      </c>
      <c r="T21" s="269">
        <f>62001*1.15</f>
        <v>71301.149999999994</v>
      </c>
      <c r="U21" s="100" t="s">
        <v>31</v>
      </c>
      <c r="V21" s="268">
        <f>ROUND(T21,-2)</f>
        <v>71300</v>
      </c>
      <c r="W21" s="100" t="s">
        <v>25</v>
      </c>
      <c r="X21" s="267">
        <f>V21*0.1</f>
        <v>7130</v>
      </c>
      <c r="Y21" s="100" t="s">
        <v>30</v>
      </c>
      <c r="Z21" s="267">
        <f>V21+X21</f>
        <v>78430</v>
      </c>
      <c r="AA21" s="100" t="s">
        <v>31</v>
      </c>
      <c r="AB21" s="266">
        <f>ROUNDDOWN(Z21,0)</f>
        <v>78430</v>
      </c>
      <c r="AC21" s="265" t="s">
        <v>28</v>
      </c>
      <c r="AF21" s="193"/>
    </row>
    <row r="22" spans="1:39" s="89" customFormat="1" ht="18.5" thickTop="1" thickBot="1" x14ac:dyDescent="0.25">
      <c r="B22" s="371"/>
      <c r="C22" s="372"/>
      <c r="D22" s="264"/>
      <c r="E22" s="263"/>
      <c r="F22" s="262"/>
      <c r="G22" s="263"/>
      <c r="H22" s="262"/>
      <c r="I22" s="256"/>
      <c r="J22" s="260"/>
      <c r="K22" s="255"/>
      <c r="L22" s="255"/>
      <c r="M22" s="261"/>
      <c r="N22" s="261"/>
      <c r="O22" s="261"/>
      <c r="P22" s="261"/>
      <c r="Q22" s="261"/>
      <c r="R22" s="260" t="s">
        <v>32</v>
      </c>
      <c r="S22" s="256"/>
      <c r="T22" s="258" t="s">
        <v>33</v>
      </c>
      <c r="U22" s="256"/>
      <c r="V22" s="259"/>
      <c r="W22" s="258"/>
      <c r="X22" s="258" t="s">
        <v>34</v>
      </c>
      <c r="Y22" s="256"/>
      <c r="Z22" s="257" t="s">
        <v>35</v>
      </c>
      <c r="AA22" s="256"/>
      <c r="AB22" s="255"/>
      <c r="AC22" s="254"/>
      <c r="AD22" s="79"/>
      <c r="AF22" s="90"/>
      <c r="AG22" s="80"/>
      <c r="AI22" s="80"/>
      <c r="AK22" s="80"/>
    </row>
    <row r="23" spans="1:39" ht="18.649999999999999" customHeight="1" thickTop="1" thickBot="1" x14ac:dyDescent="0.25">
      <c r="E23" s="62"/>
      <c r="G23" s="62"/>
      <c r="I23" s="113"/>
      <c r="J23" s="78"/>
      <c r="K23" s="217"/>
      <c r="L23" s="217"/>
      <c r="M23" s="216"/>
      <c r="N23" s="216"/>
      <c r="O23" s="216"/>
      <c r="P23" s="216"/>
      <c r="Q23" s="179"/>
      <c r="R23" s="217"/>
      <c r="S23" s="101"/>
      <c r="T23" s="253"/>
      <c r="U23" s="101"/>
      <c r="V23" s="253"/>
      <c r="W23" s="102"/>
      <c r="X23" s="253"/>
      <c r="Y23" s="102"/>
      <c r="Z23" s="253"/>
      <c r="AA23" s="102"/>
      <c r="AB23" s="217"/>
      <c r="AC23" s="253"/>
      <c r="AF23" s="215"/>
    </row>
    <row r="24" spans="1:39" s="83" customFormat="1" ht="18.649999999999999" customHeight="1" thickTop="1" thickBot="1" x14ac:dyDescent="0.65">
      <c r="B24" s="373" t="s">
        <v>36</v>
      </c>
      <c r="C24" s="374"/>
      <c r="D24" s="252"/>
      <c r="E24" s="251" t="s">
        <v>20</v>
      </c>
      <c r="F24" s="250"/>
      <c r="G24" s="251" t="s">
        <v>21</v>
      </c>
      <c r="H24" s="250"/>
      <c r="I24" s="249" t="s">
        <v>22</v>
      </c>
      <c r="J24" s="248"/>
      <c r="K24" s="245" t="s">
        <v>23</v>
      </c>
      <c r="L24" s="247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5" t="s">
        <v>24</v>
      </c>
      <c r="AC24" s="244"/>
      <c r="AD24" s="86"/>
      <c r="AF24" s="88"/>
      <c r="AG24" s="84"/>
      <c r="AI24" s="84"/>
      <c r="AK24" s="84"/>
    </row>
    <row r="25" spans="1:39" ht="18.5" thickTop="1" thickBot="1" x14ac:dyDescent="0.25">
      <c r="B25" s="375"/>
      <c r="C25" s="376"/>
      <c r="D25" s="243"/>
      <c r="E25" s="242">
        <v>129600</v>
      </c>
      <c r="F25" s="65" t="s">
        <v>25</v>
      </c>
      <c r="G25" s="242">
        <v>74100</v>
      </c>
      <c r="H25" s="69" t="s">
        <v>26</v>
      </c>
      <c r="I25" s="241" t="str">
        <f>G14</f>
        <v>選択してください</v>
      </c>
      <c r="J25" s="104" t="s">
        <v>27</v>
      </c>
      <c r="K25" s="240" t="str">
        <f>IFERROR(E25+G25*I25, "０")</f>
        <v>０</v>
      </c>
      <c r="L25" s="239" t="s">
        <v>28</v>
      </c>
      <c r="M25" s="237"/>
      <c r="N25" s="238" t="s">
        <v>37</v>
      </c>
      <c r="O25" s="237"/>
      <c r="P25" s="105"/>
      <c r="Q25" s="236"/>
      <c r="R25" s="235" t="s">
        <v>57</v>
      </c>
      <c r="S25" s="103" t="s">
        <v>30</v>
      </c>
      <c r="T25" s="235">
        <f>62001*1.15</f>
        <v>71301.149999999994</v>
      </c>
      <c r="U25" s="103" t="s">
        <v>31</v>
      </c>
      <c r="V25" s="234">
        <f>ROUND(T25,-2)</f>
        <v>71300</v>
      </c>
      <c r="W25" s="103" t="s">
        <v>25</v>
      </c>
      <c r="X25" s="233">
        <f>V25*0.1</f>
        <v>7130</v>
      </c>
      <c r="Y25" s="103" t="s">
        <v>30</v>
      </c>
      <c r="Z25" s="233">
        <f>V25+X25</f>
        <v>78430</v>
      </c>
      <c r="AA25" s="103" t="s">
        <v>31</v>
      </c>
      <c r="AB25" s="232">
        <f>ROUNDDOWN(Z25,0)</f>
        <v>78430</v>
      </c>
      <c r="AC25" s="231" t="s">
        <v>28</v>
      </c>
      <c r="AF25" s="193"/>
    </row>
    <row r="26" spans="1:39" s="89" customFormat="1" ht="18.5" thickTop="1" thickBot="1" x14ac:dyDescent="0.25">
      <c r="B26" s="377"/>
      <c r="C26" s="378"/>
      <c r="D26" s="230"/>
      <c r="E26" s="229"/>
      <c r="F26" s="228"/>
      <c r="G26" s="229"/>
      <c r="H26" s="228"/>
      <c r="I26" s="222"/>
      <c r="J26" s="227"/>
      <c r="K26" s="221"/>
      <c r="L26" s="221"/>
      <c r="M26" s="226"/>
      <c r="N26" s="226"/>
      <c r="O26" s="226"/>
      <c r="P26" s="226"/>
      <c r="Q26" s="226"/>
      <c r="R26" s="224" t="s">
        <v>32</v>
      </c>
      <c r="S26" s="222"/>
      <c r="T26" s="224" t="s">
        <v>33</v>
      </c>
      <c r="U26" s="222"/>
      <c r="V26" s="225"/>
      <c r="W26" s="222"/>
      <c r="X26" s="224" t="s">
        <v>34</v>
      </c>
      <c r="Y26" s="222"/>
      <c r="Z26" s="223" t="s">
        <v>35</v>
      </c>
      <c r="AA26" s="222"/>
      <c r="AB26" s="221"/>
      <c r="AC26" s="220"/>
      <c r="AD26" s="79"/>
      <c r="AF26" s="90"/>
      <c r="AG26" s="80"/>
      <c r="AI26" s="80"/>
      <c r="AK26" s="80"/>
    </row>
    <row r="27" spans="1:39" ht="18.649999999999999" customHeight="1" thickTop="1" thickBot="1" x14ac:dyDescent="0.25">
      <c r="E27" s="62"/>
      <c r="G27" s="62"/>
      <c r="I27" s="113"/>
      <c r="J27" s="78"/>
      <c r="K27" s="217"/>
      <c r="L27" s="217"/>
      <c r="M27" s="219"/>
      <c r="N27" s="216"/>
      <c r="O27" s="219"/>
      <c r="P27" s="219"/>
      <c r="Q27" s="218"/>
      <c r="R27" s="217"/>
      <c r="S27" s="101"/>
      <c r="T27" s="217"/>
      <c r="U27" s="101"/>
      <c r="V27" s="217"/>
      <c r="W27" s="101"/>
      <c r="X27" s="217"/>
      <c r="Y27" s="101"/>
      <c r="Z27" s="217"/>
      <c r="AA27" s="101"/>
      <c r="AB27" s="217"/>
      <c r="AC27" s="216"/>
      <c r="AF27" s="215"/>
    </row>
    <row r="28" spans="1:39" s="83" customFormat="1" ht="18.649999999999999" customHeight="1" thickTop="1" thickBot="1" x14ac:dyDescent="0.65">
      <c r="B28" s="342" t="s">
        <v>38</v>
      </c>
      <c r="C28" s="343"/>
      <c r="D28" s="214"/>
      <c r="E28" s="214"/>
      <c r="F28" s="214"/>
      <c r="G28" s="214" t="s">
        <v>21</v>
      </c>
      <c r="H28" s="213"/>
      <c r="I28" s="210" t="s">
        <v>22</v>
      </c>
      <c r="J28" s="211"/>
      <c r="K28" s="212" t="s">
        <v>23</v>
      </c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0"/>
      <c r="AB28" s="209" t="s">
        <v>24</v>
      </c>
      <c r="AC28" s="208"/>
      <c r="AD28" s="86"/>
      <c r="AE28" s="85"/>
      <c r="AG28" s="84"/>
      <c r="AI28" s="84"/>
      <c r="AK28" s="84"/>
    </row>
    <row r="29" spans="1:39" ht="18.5" thickTop="1" thickBot="1" x14ac:dyDescent="0.25">
      <c r="B29" s="344"/>
      <c r="C29" s="345"/>
      <c r="D29" s="207"/>
      <c r="E29" s="63"/>
      <c r="F29" s="70"/>
      <c r="G29" s="206">
        <v>81500</v>
      </c>
      <c r="H29" s="70" t="s">
        <v>26</v>
      </c>
      <c r="I29" s="205" t="str">
        <f>G14</f>
        <v>選択してください</v>
      </c>
      <c r="J29" s="106" t="s">
        <v>27</v>
      </c>
      <c r="K29" s="204" t="str">
        <f>IFERROR(E29+G29*I29, "０")</f>
        <v>０</v>
      </c>
      <c r="L29" s="203" t="s">
        <v>28</v>
      </c>
      <c r="M29" s="202"/>
      <c r="N29" s="195">
        <v>15000</v>
      </c>
      <c r="O29" s="201" t="s">
        <v>13</v>
      </c>
      <c r="P29" s="200"/>
      <c r="Q29" s="199"/>
      <c r="R29" s="198" t="s">
        <v>57</v>
      </c>
      <c r="S29" s="107" t="s">
        <v>30</v>
      </c>
      <c r="T29" s="198">
        <f>62001*1.15</f>
        <v>71301.149999999994</v>
      </c>
      <c r="U29" s="107" t="s">
        <v>31</v>
      </c>
      <c r="V29" s="197">
        <f>ROUND(T29,-2)</f>
        <v>71300</v>
      </c>
      <c r="W29" s="107" t="s">
        <v>25</v>
      </c>
      <c r="X29" s="196">
        <f>V29*0.1</f>
        <v>7130</v>
      </c>
      <c r="Y29" s="107" t="s">
        <v>30</v>
      </c>
      <c r="Z29" s="196">
        <f>V29+X29</f>
        <v>78430</v>
      </c>
      <c r="AA29" s="107" t="s">
        <v>31</v>
      </c>
      <c r="AB29" s="195">
        <f>ROUNDDOWN(Z29,0)</f>
        <v>78430</v>
      </c>
      <c r="AC29" s="194" t="s">
        <v>28</v>
      </c>
      <c r="AF29" s="193"/>
    </row>
    <row r="30" spans="1:39" s="89" customFormat="1" ht="18.5" thickTop="1" thickBot="1" x14ac:dyDescent="0.25">
      <c r="B30" s="346"/>
      <c r="C30" s="347"/>
      <c r="D30" s="192"/>
      <c r="E30" s="191"/>
      <c r="F30" s="190"/>
      <c r="G30" s="191"/>
      <c r="H30" s="190"/>
      <c r="I30" s="187"/>
      <c r="J30" s="187"/>
      <c r="K30" s="182"/>
      <c r="L30" s="182"/>
      <c r="M30" s="188"/>
      <c r="N30" s="189"/>
      <c r="O30" s="189"/>
      <c r="P30" s="189"/>
      <c r="Q30" s="188"/>
      <c r="R30" s="185" t="s">
        <v>32</v>
      </c>
      <c r="S30" s="187"/>
      <c r="T30" s="185" t="s">
        <v>33</v>
      </c>
      <c r="U30" s="183"/>
      <c r="V30" s="186"/>
      <c r="W30" s="183"/>
      <c r="X30" s="185" t="s">
        <v>34</v>
      </c>
      <c r="Y30" s="183"/>
      <c r="Z30" s="184" t="s">
        <v>35</v>
      </c>
      <c r="AA30" s="183"/>
      <c r="AB30" s="182"/>
      <c r="AC30" s="181"/>
      <c r="AD30" s="79"/>
      <c r="AF30" s="90"/>
      <c r="AG30" s="91"/>
      <c r="AI30" s="80"/>
      <c r="AK30" s="80"/>
    </row>
    <row r="31" spans="1:39" s="120" customFormat="1" ht="18.649999999999999" customHeight="1" thickTop="1" thickBot="1" x14ac:dyDescent="0.25">
      <c r="E31" s="74"/>
      <c r="F31" s="66"/>
      <c r="G31" s="176"/>
      <c r="H31" s="66"/>
      <c r="I31" s="180"/>
      <c r="J31" s="78"/>
      <c r="K31" s="177"/>
      <c r="L31" s="177"/>
      <c r="M31" s="179"/>
      <c r="N31" s="179"/>
      <c r="O31" s="179"/>
      <c r="P31" s="179"/>
      <c r="Q31" s="179"/>
      <c r="R31" s="178" t="s">
        <v>39</v>
      </c>
      <c r="S31" s="78"/>
      <c r="T31" s="177"/>
      <c r="U31" s="101"/>
      <c r="V31" s="177"/>
      <c r="W31" s="101"/>
      <c r="X31" s="101"/>
      <c r="Y31" s="101"/>
      <c r="Z31" s="177"/>
      <c r="AA31" s="101"/>
      <c r="AB31" s="177"/>
      <c r="AC31" s="177"/>
      <c r="AD31" s="119"/>
      <c r="AE31" s="176"/>
      <c r="AG31" s="66"/>
      <c r="AI31" s="66"/>
      <c r="AK31" s="66"/>
    </row>
    <row r="32" spans="1:39" s="83" customFormat="1" ht="18.649999999999999" customHeight="1" thickTop="1" thickBot="1" x14ac:dyDescent="0.55000000000000004">
      <c r="B32" s="348" t="s">
        <v>40</v>
      </c>
      <c r="C32" s="349"/>
      <c r="D32" s="172"/>
      <c r="E32" s="173"/>
      <c r="F32" s="175"/>
      <c r="G32" s="174"/>
      <c r="H32" s="175"/>
      <c r="I32" s="172"/>
      <c r="J32" s="175"/>
      <c r="K32" s="174"/>
      <c r="L32" s="174"/>
      <c r="M32" s="172"/>
      <c r="N32" s="172"/>
      <c r="O32" s="172"/>
      <c r="P32" s="172"/>
      <c r="Q32" s="172"/>
      <c r="R32" s="173" t="s">
        <v>41</v>
      </c>
      <c r="S32" s="175"/>
      <c r="T32" s="175" t="s">
        <v>42</v>
      </c>
      <c r="U32" s="175"/>
      <c r="V32" s="173"/>
      <c r="W32" s="175"/>
      <c r="X32" s="173" t="s">
        <v>43</v>
      </c>
      <c r="Y32" s="173"/>
      <c r="Z32" s="174"/>
      <c r="AA32" s="173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1" t="s">
        <v>93</v>
      </c>
      <c r="AM32" s="170"/>
    </row>
    <row r="33" spans="2:39" ht="18.5" thickTop="1" thickBot="1" x14ac:dyDescent="0.25">
      <c r="B33" s="350"/>
      <c r="C33" s="351"/>
      <c r="D33" s="167"/>
      <c r="E33" s="169" t="s">
        <v>45</v>
      </c>
      <c r="F33" s="71"/>
      <c r="G33" s="167"/>
      <c r="H33" s="71"/>
      <c r="I33" s="167"/>
      <c r="J33" s="71"/>
      <c r="K33" s="167"/>
      <c r="L33" s="167"/>
      <c r="M33" s="167"/>
      <c r="N33" s="168" t="s">
        <v>46</v>
      </c>
      <c r="O33" s="167"/>
      <c r="P33" s="60"/>
      <c r="Q33" s="163"/>
      <c r="R33" s="161">
        <v>129174</v>
      </c>
      <c r="S33" s="71" t="s">
        <v>25</v>
      </c>
      <c r="T33" s="161">
        <v>43865</v>
      </c>
      <c r="U33" s="71" t="s">
        <v>47</v>
      </c>
      <c r="V33" s="165">
        <f>Z33</f>
        <v>2</v>
      </c>
      <c r="W33" s="71" t="s">
        <v>25</v>
      </c>
      <c r="X33" s="161">
        <v>28883</v>
      </c>
      <c r="Y33" s="71" t="s">
        <v>26</v>
      </c>
      <c r="Z33" s="166">
        <f>N14</f>
        <v>2</v>
      </c>
      <c r="AA33" s="71" t="s">
        <v>48</v>
      </c>
      <c r="AB33" s="165">
        <v>1.1499999999999999</v>
      </c>
      <c r="AC33" s="61" t="s">
        <v>30</v>
      </c>
      <c r="AD33" s="164">
        <f>(R33+T33*2*V33+X33*Z33)*AB33</f>
        <v>416759.99999999994</v>
      </c>
      <c r="AE33" s="163" t="s">
        <v>31</v>
      </c>
      <c r="AF33" s="162">
        <f>ROUND(AD33,-2)</f>
        <v>416800</v>
      </c>
      <c r="AG33" s="71" t="s">
        <v>25</v>
      </c>
      <c r="AH33" s="161">
        <f>AF33*0.1</f>
        <v>41680</v>
      </c>
      <c r="AI33" s="71" t="s">
        <v>30</v>
      </c>
      <c r="AJ33" s="161">
        <f>AF33+AH33</f>
        <v>458480</v>
      </c>
      <c r="AK33" s="71" t="s">
        <v>31</v>
      </c>
      <c r="AL33" s="160">
        <f>ROUNDDOWN(AJ33,0)</f>
        <v>458480</v>
      </c>
      <c r="AM33" s="159" t="s">
        <v>13</v>
      </c>
    </row>
    <row r="34" spans="2:39" s="89" customFormat="1" ht="16.399999999999999" customHeight="1" thickTop="1" thickBot="1" x14ac:dyDescent="0.25">
      <c r="B34" s="352"/>
      <c r="C34" s="353"/>
      <c r="D34" s="158"/>
      <c r="E34" s="153"/>
      <c r="F34" s="153"/>
      <c r="G34" s="158"/>
      <c r="H34" s="153"/>
      <c r="I34" s="158"/>
      <c r="J34" s="153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3"/>
      <c r="Z34" s="158"/>
      <c r="AA34" s="153"/>
      <c r="AB34" s="153" t="s">
        <v>32</v>
      </c>
      <c r="AC34" s="157"/>
      <c r="AD34" s="154" t="s">
        <v>33</v>
      </c>
      <c r="AE34" s="157"/>
      <c r="AF34" s="156"/>
      <c r="AG34" s="155"/>
      <c r="AH34" s="154" t="s">
        <v>34</v>
      </c>
      <c r="AI34" s="155"/>
      <c r="AJ34" s="154" t="s">
        <v>35</v>
      </c>
      <c r="AK34" s="153"/>
      <c r="AL34" s="152"/>
      <c r="AM34" s="151"/>
    </row>
    <row r="35" spans="2:39" s="120" customFormat="1" ht="18.649999999999999" customHeight="1" thickTop="1" thickBot="1" x14ac:dyDescent="0.25">
      <c r="E35" s="66"/>
      <c r="F35" s="66"/>
      <c r="H35" s="66"/>
      <c r="J35" s="66"/>
      <c r="R35" s="122" t="s">
        <v>49</v>
      </c>
      <c r="S35" s="80"/>
      <c r="T35" s="121" t="s">
        <v>50</v>
      </c>
      <c r="U35" s="66"/>
      <c r="V35" s="77"/>
      <c r="W35" s="66"/>
      <c r="X35" s="77"/>
      <c r="Y35" s="66"/>
      <c r="AA35" s="66"/>
      <c r="AC35" s="66"/>
      <c r="AG35" s="66"/>
      <c r="AI35" s="66"/>
      <c r="AK35" s="66"/>
    </row>
    <row r="36" spans="2:39" s="83" customFormat="1" ht="18.649999999999999" customHeight="1" thickTop="1" thickBot="1" x14ac:dyDescent="0.55000000000000004">
      <c r="B36" s="354" t="s">
        <v>51</v>
      </c>
      <c r="C36" s="355"/>
      <c r="D36" s="149"/>
      <c r="E36" s="144"/>
      <c r="F36" s="144"/>
      <c r="G36" s="149"/>
      <c r="H36" s="144"/>
      <c r="I36" s="149"/>
      <c r="J36" s="144"/>
      <c r="K36" s="149"/>
      <c r="L36" s="149"/>
      <c r="M36" s="149"/>
      <c r="N36" s="149"/>
      <c r="O36" s="149"/>
      <c r="P36" s="149"/>
      <c r="Q36" s="149"/>
      <c r="R36" s="150" t="s">
        <v>41</v>
      </c>
      <c r="S36" s="144"/>
      <c r="T36" s="144" t="s">
        <v>42</v>
      </c>
      <c r="U36" s="144"/>
      <c r="V36" s="150"/>
      <c r="W36" s="144"/>
      <c r="X36" s="150" t="s">
        <v>43</v>
      </c>
      <c r="Y36" s="144"/>
      <c r="Z36" s="149"/>
      <c r="AA36" s="144"/>
      <c r="AB36" s="148"/>
      <c r="AC36" s="144"/>
      <c r="AD36" s="146"/>
      <c r="AE36" s="147"/>
      <c r="AF36" s="146"/>
      <c r="AG36" s="144"/>
      <c r="AH36" s="145"/>
      <c r="AI36" s="144"/>
      <c r="AJ36" s="143"/>
      <c r="AK36" s="143"/>
      <c r="AL36" s="142" t="s">
        <v>44</v>
      </c>
      <c r="AM36" s="141"/>
    </row>
    <row r="37" spans="2:39" ht="18.5" thickTop="1" thickBot="1" x14ac:dyDescent="0.25">
      <c r="B37" s="356"/>
      <c r="C37" s="357"/>
      <c r="D37" s="138"/>
      <c r="E37" s="140" t="s">
        <v>45</v>
      </c>
      <c r="F37" s="72"/>
      <c r="G37" s="138"/>
      <c r="H37" s="72"/>
      <c r="I37" s="138"/>
      <c r="J37" s="72"/>
      <c r="K37" s="138"/>
      <c r="L37" s="138"/>
      <c r="M37" s="138"/>
      <c r="N37" s="139" t="s">
        <v>37</v>
      </c>
      <c r="O37" s="138"/>
      <c r="P37" s="58"/>
      <c r="Q37" s="73" t="s">
        <v>52</v>
      </c>
      <c r="R37" s="132">
        <v>165964</v>
      </c>
      <c r="S37" s="72" t="s">
        <v>25</v>
      </c>
      <c r="T37" s="132">
        <v>43865</v>
      </c>
      <c r="U37" s="72" t="s">
        <v>47</v>
      </c>
      <c r="V37" s="136">
        <f>Z37</f>
        <v>2</v>
      </c>
      <c r="W37" s="72" t="s">
        <v>25</v>
      </c>
      <c r="X37" s="132">
        <v>28883</v>
      </c>
      <c r="Y37" s="72" t="s">
        <v>26</v>
      </c>
      <c r="Z37" s="137">
        <f>N14</f>
        <v>2</v>
      </c>
      <c r="AA37" s="72" t="s">
        <v>48</v>
      </c>
      <c r="AB37" s="136">
        <v>1.1499999999999999</v>
      </c>
      <c r="AC37" s="59" t="s">
        <v>30</v>
      </c>
      <c r="AD37" s="135">
        <f>(R37+T37*2*V37+X37*Z37)*AB37</f>
        <v>459068.49999999994</v>
      </c>
      <c r="AE37" s="134" t="s">
        <v>31</v>
      </c>
      <c r="AF37" s="133">
        <f>ROUND(AD37,-2)</f>
        <v>459100</v>
      </c>
      <c r="AG37" s="72" t="s">
        <v>25</v>
      </c>
      <c r="AH37" s="132">
        <f>AF37*0.1</f>
        <v>45910</v>
      </c>
      <c r="AI37" s="72" t="s">
        <v>30</v>
      </c>
      <c r="AJ37" s="132">
        <f>AF37+AH37</f>
        <v>505010</v>
      </c>
      <c r="AK37" s="72" t="s">
        <v>31</v>
      </c>
      <c r="AL37" s="131">
        <f>ROUNDDOWN(AJ37,0)</f>
        <v>505010</v>
      </c>
      <c r="AM37" s="130" t="s">
        <v>13</v>
      </c>
    </row>
    <row r="38" spans="2:39" s="89" customFormat="1" ht="15.5" thickTop="1" thickBot="1" x14ac:dyDescent="0.25">
      <c r="B38" s="358"/>
      <c r="C38" s="359"/>
      <c r="D38" s="124"/>
      <c r="E38" s="125"/>
      <c r="F38" s="125"/>
      <c r="G38" s="124"/>
      <c r="H38" s="125"/>
      <c r="I38" s="124"/>
      <c r="J38" s="125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5"/>
      <c r="Z38" s="124"/>
      <c r="AA38" s="125"/>
      <c r="AB38" s="125" t="s">
        <v>32</v>
      </c>
      <c r="AC38" s="127"/>
      <c r="AD38" s="126" t="s">
        <v>33</v>
      </c>
      <c r="AE38" s="129"/>
      <c r="AF38" s="128"/>
      <c r="AG38" s="127"/>
      <c r="AH38" s="126" t="s">
        <v>34</v>
      </c>
      <c r="AI38" s="127"/>
      <c r="AJ38" s="126" t="s">
        <v>35</v>
      </c>
      <c r="AK38" s="125"/>
      <c r="AL38" s="124"/>
      <c r="AM38" s="123"/>
    </row>
    <row r="39" spans="2:39" s="120" customFormat="1" ht="25.75" customHeight="1" thickTop="1" x14ac:dyDescent="0.2">
      <c r="F39" s="66"/>
      <c r="H39" s="66"/>
      <c r="J39" s="66"/>
      <c r="R39" s="122" t="s">
        <v>53</v>
      </c>
      <c r="S39" s="80"/>
      <c r="T39" s="121" t="s">
        <v>54</v>
      </c>
      <c r="U39" s="66"/>
      <c r="V39" s="77"/>
      <c r="W39" s="66"/>
      <c r="X39" s="77"/>
      <c r="Y39" s="66"/>
      <c r="AA39" s="66"/>
      <c r="AG39" s="66"/>
      <c r="AI39" s="66"/>
      <c r="AK39" s="66"/>
    </row>
    <row r="40" spans="2:39" ht="7.4" customHeight="1" x14ac:dyDescent="0.2">
      <c r="B40" s="293"/>
      <c r="C40" s="293"/>
      <c r="D40" s="293"/>
      <c r="E40" s="294"/>
      <c r="F40" s="293"/>
      <c r="G40" s="294"/>
      <c r="H40" s="293"/>
      <c r="I40" s="294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4"/>
      <c r="U40" s="293"/>
      <c r="V40" s="294"/>
      <c r="W40" s="293"/>
      <c r="X40" s="294"/>
      <c r="Y40" s="293"/>
      <c r="Z40" s="294"/>
      <c r="AA40" s="293"/>
      <c r="AB40" s="293"/>
      <c r="AC40" s="293"/>
      <c r="AD40" s="295"/>
      <c r="AE40" s="293"/>
      <c r="AF40" s="293"/>
      <c r="AG40" s="293"/>
      <c r="AH40" s="293"/>
      <c r="AI40" s="294"/>
      <c r="AJ40" s="293"/>
      <c r="AK40" s="294"/>
      <c r="AL40" s="293"/>
      <c r="AM40" s="293"/>
    </row>
    <row r="45" spans="2:39" x14ac:dyDescent="0.2">
      <c r="R45" s="66"/>
    </row>
  </sheetData>
  <sheetProtection algorithmName="SHA-512" hashValue="TQcaqQ41AzgIdocuC5Yu6GUxQyDJIrMwfqskcZcUlA88wkXrFeTc6cY5SmX44xBb1Q2eBEtE3cIdFE7qb0OKMQ==" saltValue="CPrSFIpEAFRbHxjeDNmIoQ==" spinCount="100000" sheet="1" objects="1" scenarios="1"/>
  <mergeCells count="9">
    <mergeCell ref="B32:C34"/>
    <mergeCell ref="B36:C38"/>
    <mergeCell ref="P2:S2"/>
    <mergeCell ref="B12:C12"/>
    <mergeCell ref="B18:C18"/>
    <mergeCell ref="B20:C22"/>
    <mergeCell ref="B24:C26"/>
    <mergeCell ref="B28:C30"/>
    <mergeCell ref="C5:G5"/>
  </mergeCells>
  <phoneticPr fontId="1"/>
  <dataValidations count="4">
    <dataValidation type="list" allowBlank="1" showInputMessage="1" sqref="C14" xr:uid="{746F5B73-465B-4E12-B483-B7E5EC92E115}">
      <formula1>"選択してください,① 登録申請(初回),② 登録更新申請,③ 区分追加登録申請,④ 認定審査(登録(更新)審査を伴わない),⑤ 認定維持審査申請"</formula1>
    </dataValidation>
    <dataValidation type="list" allowBlank="1" showInputMessage="1" sqref="N14" xr:uid="{540060BF-C2EA-4D55-8ED7-D4DC573BC680}">
      <formula1>"1,2,3,4,5,6,7,8,9,10"</formula1>
    </dataValidation>
    <dataValidation type="list" allowBlank="1" showInputMessage="1" showErrorMessage="1" sqref="G14" xr:uid="{38E017D4-6BCA-4554-B65C-DF050C63BEFA}">
      <formula1>"選択してください,1,2,3,4,5,6,7,8,9,10,11,12,13,14,15"</formula1>
    </dataValidation>
    <dataValidation type="list" allowBlank="1" showInputMessage="1" sqref="E14" xr:uid="{ABC3EDBB-0D16-4113-A2DF-D67DE4459E9D}">
      <formula1>"選択してください,有,無"</formula1>
    </dataValidation>
  </dataValidations>
  <hyperlinks>
    <hyperlink ref="C5" r:id="rId1" display="https://www.nite.go.jp/data/000128043.pdf" xr:uid="{13735B7E-F2B8-4E81-8AD7-0E368648905F}"/>
  </hyperlinks>
  <printOptions horizontalCentered="1" verticalCentered="1"/>
  <pageMargins left="0.19685039370078741" right="0.19685039370078741" top="0.19685039370078741" bottom="0.19685039370078741" header="0.31496062992125984" footer="0"/>
  <pageSetup paperSize="9" scale="46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C8445-CAA6-4041-8C4D-181AD305C365}">
  <sheetPr codeName="Sheet4">
    <pageSetUpPr fitToPage="1"/>
  </sheetPr>
  <dimension ref="A1:AD55"/>
  <sheetViews>
    <sheetView view="pageBreakPreview" zoomScale="85" zoomScaleNormal="100" zoomScaleSheetLayoutView="85" workbookViewId="0">
      <selection activeCell="L42" sqref="L42"/>
    </sheetView>
  </sheetViews>
  <sheetFormatPr defaultRowHeight="13" x14ac:dyDescent="0.2"/>
  <cols>
    <col min="1" max="1" width="5.81640625" customWidth="1"/>
    <col min="2" max="2" width="25.81640625" customWidth="1"/>
    <col min="3" max="3" width="10.1796875" style="2" customWidth="1"/>
    <col min="4" max="4" width="3.81640625" customWidth="1"/>
    <col min="5" max="5" width="9.54296875" style="2" customWidth="1"/>
    <col min="6" max="7" width="3.1796875" customWidth="1"/>
    <col min="8" max="8" width="4.54296875" customWidth="1"/>
    <col min="9" max="9" width="9.81640625" customWidth="1"/>
    <col min="10" max="10" width="4.54296875" customWidth="1"/>
    <col min="11" max="11" width="10.81640625" style="2" bestFit="1" customWidth="1"/>
    <col min="12" max="12" width="5.81640625" style="2" customWidth="1"/>
    <col min="13" max="13" width="11.81640625" customWidth="1"/>
    <col min="14" max="14" width="14.81640625" customWidth="1"/>
    <col min="15" max="15" width="3.453125" customWidth="1"/>
    <col min="16" max="16" width="8.81640625" style="2"/>
    <col min="17" max="17" width="2.453125" customWidth="1"/>
    <col min="18" max="18" width="9.54296875" style="2" customWidth="1"/>
    <col min="19" max="19" width="3" customWidth="1"/>
    <col min="20" max="20" width="4.453125" customWidth="1"/>
    <col min="21" max="21" width="2.81640625" customWidth="1"/>
    <col min="22" max="22" width="10.81640625" style="3" bestFit="1" customWidth="1"/>
    <col min="23" max="23" width="6.1796875" customWidth="1"/>
    <col min="24" max="24" width="10.81640625" style="2" bestFit="1" customWidth="1"/>
  </cols>
  <sheetData>
    <row r="1" spans="1:1" x14ac:dyDescent="0.2">
      <c r="A1" s="50" t="s">
        <v>58</v>
      </c>
    </row>
    <row r="2" spans="1:1" x14ac:dyDescent="0.2">
      <c r="A2" s="57" t="s">
        <v>59</v>
      </c>
    </row>
    <row r="3" spans="1:1" x14ac:dyDescent="0.2">
      <c r="A3" s="46" t="s">
        <v>4</v>
      </c>
    </row>
    <row r="4" spans="1:1" x14ac:dyDescent="0.2">
      <c r="A4" t="s">
        <v>60</v>
      </c>
    </row>
    <row r="5" spans="1:1" x14ac:dyDescent="0.2">
      <c r="A5" s="39" t="s">
        <v>61</v>
      </c>
    </row>
    <row r="6" spans="1:1" x14ac:dyDescent="0.2">
      <c r="A6" s="49" t="s">
        <v>62</v>
      </c>
    </row>
    <row r="7" spans="1:1" x14ac:dyDescent="0.2">
      <c r="A7" t="s">
        <v>63</v>
      </c>
    </row>
    <row r="17" spans="2:23" x14ac:dyDescent="0.2">
      <c r="B17" t="s">
        <v>64</v>
      </c>
      <c r="O17" s="2" t="s">
        <v>65</v>
      </c>
    </row>
    <row r="18" spans="2:23" x14ac:dyDescent="0.2">
      <c r="K18" s="41" t="s">
        <v>66</v>
      </c>
      <c r="L18" s="41"/>
      <c r="V18" s="42" t="s">
        <v>67</v>
      </c>
    </row>
    <row r="19" spans="2:23" ht="13.5" thickBot="1" x14ac:dyDescent="0.25">
      <c r="G19" s="39" t="s">
        <v>22</v>
      </c>
      <c r="H19" s="39"/>
      <c r="I19" s="39"/>
      <c r="K19" s="41" t="s">
        <v>68</v>
      </c>
      <c r="L19" s="41"/>
      <c r="P19" s="2" t="s">
        <v>69</v>
      </c>
      <c r="T19" t="s">
        <v>70</v>
      </c>
      <c r="V19" s="42" t="s">
        <v>68</v>
      </c>
    </row>
    <row r="20" spans="2:23" ht="13.5" thickBot="1" x14ac:dyDescent="0.25">
      <c r="B20" s="11" t="s">
        <v>71</v>
      </c>
      <c r="C20" s="12">
        <v>183500</v>
      </c>
      <c r="D20" s="51" t="s">
        <v>72</v>
      </c>
      <c r="E20" s="12">
        <v>81500</v>
      </c>
      <c r="F20" s="11" t="s">
        <v>26</v>
      </c>
      <c r="G20" s="55">
        <v>1</v>
      </c>
      <c r="H20" s="11" t="s">
        <v>73</v>
      </c>
      <c r="I20" s="12">
        <v>90000</v>
      </c>
      <c r="J20" s="11" t="s">
        <v>27</v>
      </c>
      <c r="K20" s="14">
        <f>C20+E20*G20+I20</f>
        <v>355000</v>
      </c>
      <c r="L20" s="14" t="s">
        <v>74</v>
      </c>
      <c r="M20" s="11"/>
      <c r="N20" s="56"/>
      <c r="O20" s="11"/>
      <c r="P20" s="12">
        <f>K20</f>
        <v>355000</v>
      </c>
      <c r="Q20" s="11" t="s">
        <v>75</v>
      </c>
      <c r="R20" s="12">
        <v>61000</v>
      </c>
      <c r="S20" s="11" t="s">
        <v>26</v>
      </c>
      <c r="T20" s="13">
        <v>0.1</v>
      </c>
      <c r="U20" s="11" t="s">
        <v>30</v>
      </c>
      <c r="V20" s="24">
        <f>P20+R20*1.1</f>
        <v>422100</v>
      </c>
      <c r="W20" s="14" t="s">
        <v>76</v>
      </c>
    </row>
    <row r="21" spans="2:23" x14ac:dyDescent="0.2">
      <c r="B21" s="11"/>
      <c r="C21" s="32" t="s">
        <v>20</v>
      </c>
      <c r="D21" s="33"/>
      <c r="E21" s="32" t="s">
        <v>21</v>
      </c>
      <c r="F21" s="11"/>
      <c r="G21" s="11"/>
      <c r="H21" s="11"/>
      <c r="I21" s="33" t="s">
        <v>77</v>
      </c>
      <c r="J21" s="11"/>
      <c r="K21" s="15"/>
      <c r="L21" s="15"/>
      <c r="M21" s="54" t="s">
        <v>78</v>
      </c>
      <c r="N21" s="11"/>
      <c r="O21" s="11"/>
      <c r="P21" s="12"/>
      <c r="Q21" s="11"/>
      <c r="R21" s="12" t="s">
        <v>41</v>
      </c>
      <c r="S21" s="11"/>
      <c r="T21" s="11"/>
      <c r="U21" s="11"/>
      <c r="V21" s="25"/>
      <c r="W21" s="14"/>
    </row>
    <row r="22" spans="2:23" x14ac:dyDescent="0.2">
      <c r="V22" s="4"/>
      <c r="W22" s="41"/>
    </row>
    <row r="23" spans="2:23" ht="13.5" thickBot="1" x14ac:dyDescent="0.25">
      <c r="G23" s="39" t="s">
        <v>22</v>
      </c>
      <c r="V23" s="4"/>
      <c r="W23" s="41"/>
    </row>
    <row r="24" spans="2:23" ht="13.5" thickBot="1" x14ac:dyDescent="0.25">
      <c r="B24" s="5" t="s">
        <v>79</v>
      </c>
      <c r="C24" s="6">
        <v>129600</v>
      </c>
      <c r="D24" s="52" t="s">
        <v>72</v>
      </c>
      <c r="E24" s="6">
        <v>74100</v>
      </c>
      <c r="F24" s="5" t="s">
        <v>26</v>
      </c>
      <c r="G24" s="55">
        <v>1</v>
      </c>
      <c r="H24" s="5" t="s">
        <v>80</v>
      </c>
      <c r="I24" s="5"/>
      <c r="J24" s="5" t="s">
        <v>27</v>
      </c>
      <c r="K24" s="16">
        <f>C24+E24*G24</f>
        <v>203700</v>
      </c>
      <c r="L24" s="16" t="s">
        <v>74</v>
      </c>
      <c r="M24" s="5"/>
      <c r="N24" s="5"/>
      <c r="O24" s="5"/>
      <c r="P24" s="6">
        <f>K24</f>
        <v>203700</v>
      </c>
      <c r="Q24" s="5" t="s">
        <v>75</v>
      </c>
      <c r="R24" s="6">
        <v>61000</v>
      </c>
      <c r="S24" s="5" t="s">
        <v>26</v>
      </c>
      <c r="T24" s="7">
        <v>0.1</v>
      </c>
      <c r="U24" s="5" t="s">
        <v>30</v>
      </c>
      <c r="V24" s="22">
        <f>K24+R24*1.1</f>
        <v>270800</v>
      </c>
      <c r="W24" s="16" t="s">
        <v>76</v>
      </c>
    </row>
    <row r="25" spans="2:23" x14ac:dyDescent="0.2">
      <c r="B25" s="5"/>
      <c r="C25" s="34" t="s">
        <v>20</v>
      </c>
      <c r="D25" s="35"/>
      <c r="E25" s="34" t="s">
        <v>21</v>
      </c>
      <c r="F25" s="5"/>
      <c r="G25" s="5"/>
      <c r="H25" s="5"/>
      <c r="I25" s="5"/>
      <c r="J25" s="5"/>
      <c r="K25" s="17"/>
      <c r="L25" s="17"/>
      <c r="M25" s="5"/>
      <c r="N25" s="5"/>
      <c r="O25" s="5"/>
      <c r="P25" s="6"/>
      <c r="Q25" s="5"/>
      <c r="R25" s="6" t="s">
        <v>41</v>
      </c>
      <c r="S25" s="5"/>
      <c r="T25" s="5"/>
      <c r="U25" s="5"/>
      <c r="V25" s="23"/>
      <c r="W25" s="16"/>
    </row>
    <row r="26" spans="2:23" x14ac:dyDescent="0.2">
      <c r="C26" s="37"/>
      <c r="D26" s="38"/>
      <c r="E26" s="37"/>
      <c r="M26" s="44"/>
      <c r="N26" s="44"/>
      <c r="O26" s="44"/>
      <c r="V26" s="4"/>
      <c r="W26" s="41"/>
    </row>
    <row r="27" spans="2:23" ht="13.5" thickBot="1" x14ac:dyDescent="0.25">
      <c r="G27" s="39" t="s">
        <v>22</v>
      </c>
      <c r="M27" s="44"/>
      <c r="N27" s="44"/>
      <c r="O27" s="44"/>
      <c r="V27" s="4"/>
      <c r="W27" s="41"/>
    </row>
    <row r="28" spans="2:23" ht="13.5" thickBot="1" x14ac:dyDescent="0.25">
      <c r="B28" s="8" t="s">
        <v>81</v>
      </c>
      <c r="C28" s="9"/>
      <c r="D28" s="8"/>
      <c r="E28" s="9">
        <v>81500</v>
      </c>
      <c r="F28" s="8" t="s">
        <v>26</v>
      </c>
      <c r="G28" s="55">
        <v>1</v>
      </c>
      <c r="H28" s="8" t="s">
        <v>25</v>
      </c>
      <c r="I28" s="9">
        <v>15000</v>
      </c>
      <c r="J28" s="8" t="s">
        <v>27</v>
      </c>
      <c r="K28" s="18">
        <f>I28+E28*G28</f>
        <v>96500</v>
      </c>
      <c r="L28" s="18" t="s">
        <v>74</v>
      </c>
      <c r="M28" s="45"/>
      <c r="N28" s="45"/>
      <c r="O28" s="45"/>
      <c r="P28" s="9">
        <f>K28</f>
        <v>96500</v>
      </c>
      <c r="Q28" s="8" t="s">
        <v>75</v>
      </c>
      <c r="R28" s="9">
        <v>61000</v>
      </c>
      <c r="S28" s="8" t="s">
        <v>26</v>
      </c>
      <c r="T28" s="10">
        <v>0.1</v>
      </c>
      <c r="U28" s="8" t="s">
        <v>30</v>
      </c>
      <c r="V28" s="20">
        <f>K28+R28*1.1</f>
        <v>163600</v>
      </c>
      <c r="W28" s="18" t="s">
        <v>76</v>
      </c>
    </row>
    <row r="29" spans="2:23" x14ac:dyDescent="0.2">
      <c r="B29" s="8"/>
      <c r="C29" s="9"/>
      <c r="D29" s="8"/>
      <c r="E29" s="36" t="s">
        <v>21</v>
      </c>
      <c r="F29" s="8"/>
      <c r="G29" s="8"/>
      <c r="H29" s="8"/>
      <c r="I29" s="40" t="s">
        <v>77</v>
      </c>
      <c r="J29" s="8"/>
      <c r="K29" s="19"/>
      <c r="L29" s="19"/>
      <c r="M29" s="45"/>
      <c r="N29" s="45"/>
      <c r="O29" s="45"/>
      <c r="P29" s="9"/>
      <c r="Q29" s="8"/>
      <c r="R29" s="9" t="s">
        <v>41</v>
      </c>
      <c r="S29" s="8"/>
      <c r="T29" s="8"/>
      <c r="U29" s="8"/>
      <c r="V29" s="21"/>
      <c r="W29" s="18"/>
    </row>
    <row r="30" spans="2:23" x14ac:dyDescent="0.2">
      <c r="R30" s="2" t="s">
        <v>82</v>
      </c>
    </row>
    <row r="31" spans="2:23" x14ac:dyDescent="0.2">
      <c r="R31" s="2" t="s">
        <v>83</v>
      </c>
    </row>
    <row r="41" spans="9:24" x14ac:dyDescent="0.2">
      <c r="V41" s="42" t="s">
        <v>84</v>
      </c>
    </row>
    <row r="42" spans="9:24" ht="13.5" thickBot="1" x14ac:dyDescent="0.25">
      <c r="R42" s="48" t="s">
        <v>85</v>
      </c>
      <c r="T42" t="s">
        <v>70</v>
      </c>
      <c r="V42" s="42" t="s">
        <v>86</v>
      </c>
    </row>
    <row r="43" spans="9:24" ht="13.5" thickBot="1" x14ac:dyDescent="0.25">
      <c r="I43" s="2"/>
      <c r="J43" s="26" t="s">
        <v>87</v>
      </c>
      <c r="K43" s="26"/>
      <c r="L43" s="26"/>
      <c r="M43" s="27" t="s">
        <v>88</v>
      </c>
      <c r="N43" s="28">
        <v>177000</v>
      </c>
      <c r="O43" s="26" t="s">
        <v>25</v>
      </c>
      <c r="P43" s="28">
        <v>122000</v>
      </c>
      <c r="Q43" s="26" t="s">
        <v>26</v>
      </c>
      <c r="R43" s="55">
        <v>3</v>
      </c>
      <c r="S43" s="26" t="s">
        <v>89</v>
      </c>
      <c r="T43" s="43">
        <v>0.1</v>
      </c>
      <c r="U43" s="26" t="s">
        <v>30</v>
      </c>
      <c r="V43" s="30">
        <f>(N43+P43*R43)*1.1</f>
        <v>597300</v>
      </c>
      <c r="W43" s="30" t="s">
        <v>76</v>
      </c>
      <c r="X43"/>
    </row>
    <row r="44" spans="9:24" x14ac:dyDescent="0.2">
      <c r="I44" s="2"/>
      <c r="J44" s="26"/>
      <c r="K44" s="26"/>
      <c r="L44" s="26"/>
      <c r="M44" s="26"/>
      <c r="N44" s="28" t="s">
        <v>41</v>
      </c>
      <c r="O44" s="26"/>
      <c r="P44" s="28" t="s">
        <v>90</v>
      </c>
      <c r="Q44" s="26"/>
      <c r="R44" s="26"/>
      <c r="S44" s="26"/>
      <c r="T44" s="29"/>
      <c r="U44" s="26"/>
      <c r="V44" s="31"/>
      <c r="W44" s="47"/>
      <c r="X44"/>
    </row>
    <row r="45" spans="9:24" x14ac:dyDescent="0.2">
      <c r="N45" s="2" t="s">
        <v>82</v>
      </c>
      <c r="P45" s="2" t="s">
        <v>82</v>
      </c>
    </row>
    <row r="46" spans="9:24" x14ac:dyDescent="0.2">
      <c r="N46" s="53" t="s">
        <v>91</v>
      </c>
      <c r="P46" s="2" t="s">
        <v>92</v>
      </c>
    </row>
    <row r="55" spans="28:30" x14ac:dyDescent="0.2">
      <c r="AB55" s="1"/>
      <c r="AC55" s="1"/>
      <c r="AD55" s="1"/>
    </row>
  </sheetData>
  <sheetProtection sheet="1" objects="1" scenarios="1"/>
  <phoneticPr fontId="1"/>
  <hyperlinks>
    <hyperlink ref="A2" r:id="rId1" xr:uid="{DEA1C34A-4539-4333-B26C-CD4C572ADE1E}"/>
  </hyperlinks>
  <pageMargins left="0.70866141732283472" right="0.70866141732283472" top="0.74803149606299213" bottom="0.74803149606299213" header="0.31496062992125984" footer="0.31496062992125984"/>
  <pageSetup paperSize="9" scale="68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21A3A10CEFD44CBBAE747CC6267348" ma:contentTypeVersion="12" ma:contentTypeDescription="新しいドキュメントを作成します。" ma:contentTypeScope="" ma:versionID="d26ca02462311e70249abed2b31e7e1a">
  <xsd:schema xmlns:xsd="http://www.w3.org/2001/XMLSchema" xmlns:xs="http://www.w3.org/2001/XMLSchema" xmlns:p="http://schemas.microsoft.com/office/2006/metadata/properties" xmlns:ns2="e82caeaf-fc60-44be-9862-b5101c20ebf9" xmlns:ns3="5c2e8ed4-f099-42bd-8070-f08f6528a229" targetNamespace="http://schemas.microsoft.com/office/2006/metadata/properties" ma:root="true" ma:fieldsID="59f3524c9bca7820210a26b89dffb7d6" ns2:_="" ns3:_="">
    <xsd:import namespace="e82caeaf-fc60-44be-9862-b5101c20ebf9"/>
    <xsd:import namespace="5c2e8ed4-f099-42bd-8070-f08f6528a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caeaf-fc60-44be-9862-b5101c20e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b78e8fe5-8736-4d74-8610-28b7c89aeb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e8ed4-f099-42bd-8070-f08f6528a22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7a24fb6-921d-4b75-91d9-fb8c5920c58b}" ma:internalName="TaxCatchAll" ma:showField="CatchAllData" ma:web="5c2e8ed4-f099-42bd-8070-f08f6528a2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2caeaf-fc60-44be-9862-b5101c20ebf9">
      <Terms xmlns="http://schemas.microsoft.com/office/infopath/2007/PartnerControls"/>
    </lcf76f155ced4ddcb4097134ff3c332f>
    <TaxCatchAll xmlns="5c2e8ed4-f099-42bd-8070-f08f6528a229" xsi:nil="true"/>
  </documentManagement>
</p:properties>
</file>

<file path=customXml/itemProps1.xml><?xml version="1.0" encoding="utf-8"?>
<ds:datastoreItem xmlns:ds="http://schemas.openxmlformats.org/officeDocument/2006/customXml" ds:itemID="{76BA17B7-C0F2-47F9-9A8B-0733FDC8FE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2caeaf-fc60-44be-9862-b5101c20ebf9"/>
    <ds:schemaRef ds:uri="5c2e8ed4-f099-42bd-8070-f08f6528a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91072D-A7BE-499D-B539-D718DA9A02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8842F4-DD63-451F-B932-EFA863DE881C}">
  <ds:schemaRefs>
    <ds:schemaRef ds:uri="http://schemas.microsoft.com/office/2006/metadata/properties"/>
    <ds:schemaRef ds:uri="http://schemas.microsoft.com/office/infopath/2007/PartnerControls"/>
    <ds:schemaRef ds:uri="e82caeaf-fc60-44be-9862-b5101c20ebf9"/>
    <ds:schemaRef ds:uri="5c2e8ed4-f099-42bd-8070-f08f6528a229"/>
  </ds:schemaRefs>
</ds:datastoreItem>
</file>

<file path=docMetadata/LabelInfo.xml><?xml version="1.0" encoding="utf-8"?>
<clbl:labelList xmlns:clbl="http://schemas.microsoft.com/office/2020/mipLabelMetadata">
  <clbl:label id="{adaa5536-69ce-47c5-88d6-91fc04df5cea}" enabled="0" method="" siteId="{adaa5536-69ce-47c5-88d6-91fc04df5ce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20250401から</vt:lpstr>
      <vt:lpstr>20250331まで</vt:lpstr>
      <vt:lpstr>20200331まで</vt:lpstr>
      <vt:lpstr>'20250331まで'!Print_Area</vt:lpstr>
      <vt:lpstr>'20250401から'!Print_Area</vt:lpstr>
      <vt:lpstr>'20250331まで'!参考</vt:lpstr>
      <vt:lpstr>'20250401から'!参考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布山　ゆかり</dc:creator>
  <cp:keywords/>
  <dc:description/>
  <cp:lastModifiedBy>布山　ゆかり</cp:lastModifiedBy>
  <cp:revision/>
  <dcterms:created xsi:type="dcterms:W3CDTF">2018-11-01T01:50:38Z</dcterms:created>
  <dcterms:modified xsi:type="dcterms:W3CDTF">2024-11-29T06:13:28Z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0x010100D421A3A10CEFD44CBBAE747CC6267348</vt:lpwstr>
  </property>
  <property fmtid="{D5CDD505-2E9C-101B-9397-08002B2CF9AE}" pid="3" name="MediaServiceImageTags">
    <vt:lpwstr/>
  </property>
</Properties>
</file>